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:\.shortcut-targets-by-id\0By_KwsUiMg_gS0ZsTXVkQ01PNjA\TheBuro\2020 BST Bytovy soubor Terchovska\04_DSP\17_work\JV 25-03-10 Vycisteni VV\SO 001 XXX\400_ZTI\"/>
    </mc:Choice>
  </mc:AlternateContent>
  <xr:revisionPtr revIDLastSave="0" documentId="13_ncr:1_{4B10D621-7E4D-4DB7-B18D-CEC9E5AE8D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SO 01 ZTI - A - Zdravotec..." sheetId="2" r:id="rId2"/>
    <sheet name="SO 01 ZTI - B - Zdravotec..." sheetId="3" r:id="rId3"/>
    <sheet name="SO 01 ZTI - C - Zdravotec..." sheetId="4" r:id="rId4"/>
  </sheets>
  <definedNames>
    <definedName name="_xlnm._FilterDatabase" localSheetId="1" hidden="1">'SO 01 ZTI - A - Zdravotec...'!$C$123:$K$253</definedName>
    <definedName name="_xlnm._FilterDatabase" localSheetId="2" hidden="1">'SO 01 ZTI - B - Zdravotec...'!$C$120:$K$172</definedName>
    <definedName name="_xlnm._FilterDatabase" localSheetId="3" hidden="1">'SO 01 ZTI - C - Zdravotec...'!$C$120:$K$170</definedName>
    <definedName name="_xlnm.Print_Titles" localSheetId="0">'Rekapitulácia stavby'!$92:$92</definedName>
    <definedName name="_xlnm.Print_Titles" localSheetId="1">'SO 01 ZTI - A - Zdravotec...'!$123:$123</definedName>
    <definedName name="_xlnm.Print_Titles" localSheetId="2">'SO 01 ZTI - B - Zdravotec...'!$120:$120</definedName>
    <definedName name="_xlnm.Print_Titles" localSheetId="3">'SO 01 ZTI - C - Zdravotec...'!$120:$120</definedName>
    <definedName name="_xlnm.Print_Area" localSheetId="0">'Rekapitulácia stavby'!$D$4:$AO$76,'Rekapitulácia stavby'!$C$82:$AQ$98</definedName>
    <definedName name="_xlnm.Print_Area" localSheetId="1">'SO 01 ZTI - A - Zdravotec...'!$C$4:$J$76,'SO 01 ZTI - A - Zdravotec...'!$C$82:$J$105,'SO 01 ZTI - A - Zdravotec...'!$C$111:$J$253</definedName>
    <definedName name="_xlnm.Print_Area" localSheetId="2">'SO 01 ZTI - B - Zdravotec...'!$C$4:$J$76,'SO 01 ZTI - B - Zdravotec...'!$C$82:$J$102,'SO 01 ZTI - B - Zdravotec...'!$C$108:$J$172</definedName>
    <definedName name="_xlnm.Print_Area" localSheetId="3">'SO 01 ZTI - C - Zdravotec...'!$C$4:$J$76,'SO 01 ZTI - C - Zdravotec...'!$C$82:$J$102,'SO 01 ZTI - C - Zdravotec...'!$C$108:$J$170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F115" i="4"/>
  <c r="E113" i="4"/>
  <c r="F89" i="4"/>
  <c r="E87" i="4"/>
  <c r="J24" i="4"/>
  <c r="E24" i="4"/>
  <c r="J118" i="4" s="1"/>
  <c r="J23" i="4"/>
  <c r="J21" i="4"/>
  <c r="E21" i="4"/>
  <c r="J91" i="4" s="1"/>
  <c r="J20" i="4"/>
  <c r="J18" i="4"/>
  <c r="E18" i="4"/>
  <c r="F118" i="4" s="1"/>
  <c r="J17" i="4"/>
  <c r="J15" i="4"/>
  <c r="E15" i="4"/>
  <c r="F117" i="4" s="1"/>
  <c r="J14" i="4"/>
  <c r="J12" i="4"/>
  <c r="J115" i="4" s="1"/>
  <c r="E7" i="4"/>
  <c r="E111" i="4" s="1"/>
  <c r="J37" i="3"/>
  <c r="J36" i="3"/>
  <c r="AY96" i="1" s="1"/>
  <c r="J35" i="3"/>
  <c r="AX96" i="1" s="1"/>
  <c r="F115" i="3"/>
  <c r="E113" i="3"/>
  <c r="F89" i="3"/>
  <c r="E87" i="3"/>
  <c r="J24" i="3"/>
  <c r="E24" i="3"/>
  <c r="J118" i="3" s="1"/>
  <c r="J23" i="3"/>
  <c r="J21" i="3"/>
  <c r="E21" i="3"/>
  <c r="J117" i="3" s="1"/>
  <c r="J20" i="3"/>
  <c r="J18" i="3"/>
  <c r="E18" i="3"/>
  <c r="F92" i="3" s="1"/>
  <c r="J17" i="3"/>
  <c r="J15" i="3"/>
  <c r="E15" i="3"/>
  <c r="F117" i="3" s="1"/>
  <c r="J14" i="3"/>
  <c r="J12" i="3"/>
  <c r="J115" i="3"/>
  <c r="E7" i="3"/>
  <c r="E111" i="3" s="1"/>
  <c r="J37" i="2"/>
  <c r="J36" i="2"/>
  <c r="AY95" i="1" s="1"/>
  <c r="J35" i="2"/>
  <c r="AX95" i="1" s="1"/>
  <c r="F118" i="2"/>
  <c r="E116" i="2"/>
  <c r="F89" i="2"/>
  <c r="E87" i="2"/>
  <c r="J24" i="2"/>
  <c r="E24" i="2"/>
  <c r="J92" i="2" s="1"/>
  <c r="J23" i="2"/>
  <c r="J21" i="2"/>
  <c r="E21" i="2"/>
  <c r="J120" i="2" s="1"/>
  <c r="J20" i="2"/>
  <c r="J18" i="2"/>
  <c r="E18" i="2"/>
  <c r="F121" i="2" s="1"/>
  <c r="J17" i="2"/>
  <c r="J15" i="2"/>
  <c r="E15" i="2"/>
  <c r="F120" i="2" s="1"/>
  <c r="J14" i="2"/>
  <c r="J12" i="2"/>
  <c r="J118" i="2" s="1"/>
  <c r="E7" i="2"/>
  <c r="E85" i="2" s="1"/>
  <c r="L90" i="1"/>
  <c r="AM90" i="1"/>
  <c r="AM89" i="1"/>
  <c r="L89" i="1"/>
  <c r="AM87" i="1"/>
  <c r="L87" i="1"/>
  <c r="L85" i="1"/>
  <c r="L84" i="1"/>
  <c r="J242" i="2"/>
  <c r="J193" i="2"/>
  <c r="J166" i="2"/>
  <c r="J160" i="2"/>
  <c r="J153" i="2"/>
  <c r="J137" i="2"/>
  <c r="J130" i="2"/>
  <c r="J184" i="2"/>
  <c r="J174" i="2"/>
  <c r="J158" i="2"/>
  <c r="J144" i="2"/>
  <c r="J138" i="2"/>
  <c r="J243" i="2"/>
  <c r="J240" i="2"/>
  <c r="J237" i="2"/>
  <c r="J235" i="2"/>
  <c r="J233" i="2"/>
  <c r="J231" i="2"/>
  <c r="J229" i="2"/>
  <c r="J227" i="2"/>
  <c r="J224" i="2"/>
  <c r="J222" i="2"/>
  <c r="J220" i="2"/>
  <c r="J214" i="2"/>
  <c r="J212" i="2"/>
  <c r="J207" i="2"/>
  <c r="J203" i="2"/>
  <c r="J185" i="2"/>
  <c r="J177" i="2"/>
  <c r="J165" i="2"/>
  <c r="J159" i="2"/>
  <c r="J128" i="2"/>
  <c r="J247" i="2"/>
  <c r="J179" i="2"/>
  <c r="J141" i="2"/>
  <c r="J172" i="3"/>
  <c r="J169" i="3"/>
  <c r="J159" i="3"/>
  <c r="J152" i="3"/>
  <c r="J133" i="3"/>
  <c r="J127" i="3"/>
  <c r="J126" i="3"/>
  <c r="J125" i="3"/>
  <c r="J162" i="3"/>
  <c r="J151" i="3"/>
  <c r="J140" i="3"/>
  <c r="J164" i="3"/>
  <c r="J153" i="3"/>
  <c r="J148" i="3"/>
  <c r="J124" i="3"/>
  <c r="J123" i="3" s="1"/>
  <c r="J167" i="4"/>
  <c r="J150" i="4"/>
  <c r="J157" i="4"/>
  <c r="J149" i="4"/>
  <c r="J156" i="4"/>
  <c r="J145" i="4"/>
  <c r="J135" i="4"/>
  <c r="J126" i="4"/>
  <c r="J162" i="4"/>
  <c r="J154" i="4"/>
  <c r="J147" i="4"/>
  <c r="J140" i="4"/>
  <c r="J124" i="4"/>
  <c r="J201" i="2"/>
  <c r="J189" i="2"/>
  <c r="J156" i="2"/>
  <c r="J152" i="2"/>
  <c r="J129" i="2"/>
  <c r="J161" i="2"/>
  <c r="J155" i="2"/>
  <c r="J148" i="2"/>
  <c r="J143" i="2"/>
  <c r="J135" i="2"/>
  <c r="J253" i="2"/>
  <c r="J249" i="2"/>
  <c r="J232" i="2"/>
  <c r="J228" i="2"/>
  <c r="J225" i="2"/>
  <c r="J223" i="2"/>
  <c r="J221" i="2"/>
  <c r="J219" i="2"/>
  <c r="J217" i="2"/>
  <c r="J215" i="2"/>
  <c r="J210" i="2"/>
  <c r="J208" i="2"/>
  <c r="J206" i="2"/>
  <c r="J202" i="2"/>
  <c r="J196" i="2"/>
  <c r="J188" i="2"/>
  <c r="J163" i="2"/>
  <c r="J133" i="2"/>
  <c r="J183" i="2"/>
  <c r="J169" i="2"/>
  <c r="J147" i="2"/>
  <c r="J165" i="3"/>
  <c r="J141" i="3"/>
  <c r="J171" i="3"/>
  <c r="J135" i="3"/>
  <c r="J130" i="3"/>
  <c r="J163" i="3"/>
  <c r="J138" i="3"/>
  <c r="J167" i="3"/>
  <c r="J152" i="4"/>
  <c r="J139" i="4"/>
  <c r="J151" i="4"/>
  <c r="J143" i="4"/>
  <c r="J134" i="4"/>
  <c r="J127" i="4"/>
  <c r="J170" i="4"/>
  <c r="J159" i="4"/>
  <c r="J144" i="4"/>
  <c r="J137" i="4"/>
  <c r="J130" i="4"/>
  <c r="J197" i="2"/>
  <c r="J194" i="2"/>
  <c r="J181" i="2"/>
  <c r="J175" i="2"/>
  <c r="J168" i="2"/>
  <c r="J154" i="2"/>
  <c r="J131" i="2"/>
  <c r="J186" i="2"/>
  <c r="J171" i="2"/>
  <c r="J134" i="2"/>
  <c r="J127" i="2"/>
  <c r="J252" i="2"/>
  <c r="J251" i="2" s="1"/>
  <c r="J250" i="2" s="1"/>
  <c r="J244" i="2"/>
  <c r="J241" i="2"/>
  <c r="J239" i="2"/>
  <c r="J236" i="2"/>
  <c r="J234" i="2"/>
  <c r="J230" i="2"/>
  <c r="J218" i="2"/>
  <c r="J204" i="2"/>
  <c r="J199" i="2"/>
  <c r="J195" i="2"/>
  <c r="J191" i="2"/>
  <c r="J180" i="2"/>
  <c r="J164" i="2"/>
  <c r="J149" i="2"/>
  <c r="J182" i="2"/>
  <c r="J178" i="2"/>
  <c r="J167" i="2"/>
  <c r="J145" i="2"/>
  <c r="J140" i="2"/>
  <c r="J170" i="3"/>
  <c r="J168" i="3"/>
  <c r="J161" i="3"/>
  <c r="J154" i="3"/>
  <c r="J150" i="3"/>
  <c r="J156" i="3"/>
  <c r="J144" i="3"/>
  <c r="J139" i="3"/>
  <c r="J132" i="3"/>
  <c r="J160" i="3"/>
  <c r="J136" i="3"/>
  <c r="J128" i="3"/>
  <c r="J158" i="3"/>
  <c r="J160" i="4"/>
  <c r="J166" i="4"/>
  <c r="J158" i="4"/>
  <c r="J153" i="4"/>
  <c r="J168" i="4"/>
  <c r="J163" i="4"/>
  <c r="J146" i="4"/>
  <c r="J136" i="4"/>
  <c r="J164" i="4"/>
  <c r="J155" i="4"/>
  <c r="J141" i="4"/>
  <c r="J128" i="4"/>
  <c r="J192" i="2"/>
  <c r="J173" i="2"/>
  <c r="J157" i="2"/>
  <c r="J150" i="2"/>
  <c r="J248" i="2"/>
  <c r="J172" i="2"/>
  <c r="J146" i="2"/>
  <c r="J142" i="2"/>
  <c r="J136" i="2"/>
  <c r="J132" i="2"/>
  <c r="J245" i="2"/>
  <c r="J238" i="2"/>
  <c r="J216" i="2"/>
  <c r="J213" i="2"/>
  <c r="J211" i="2"/>
  <c r="J209" i="2"/>
  <c r="J205" i="2"/>
  <c r="J200" i="2"/>
  <c r="J198" i="2"/>
  <c r="J190" i="2"/>
  <c r="J187" i="2"/>
  <c r="J162" i="2"/>
  <c r="J176" i="2"/>
  <c r="J139" i="2"/>
  <c r="AS94" i="1"/>
  <c r="J143" i="3"/>
  <c r="J134" i="3"/>
  <c r="J157" i="3"/>
  <c r="J145" i="3"/>
  <c r="J142" i="3"/>
  <c r="J131" i="3"/>
  <c r="J166" i="3"/>
  <c r="J147" i="3"/>
  <c r="J146" i="3" s="1"/>
  <c r="J155" i="3"/>
  <c r="J149" i="3"/>
  <c r="J138" i="4"/>
  <c r="J131" i="4"/>
  <c r="J169" i="4"/>
  <c r="J161" i="4"/>
  <c r="J165" i="4"/>
  <c r="J148" i="4"/>
  <c r="J132" i="4"/>
  <c r="J125" i="4"/>
  <c r="J137" i="3" l="1"/>
  <c r="J100" i="3" s="1"/>
  <c r="J129" i="3"/>
  <c r="J122" i="3" s="1"/>
  <c r="J121" i="3" s="1"/>
  <c r="J226" i="2"/>
  <c r="J170" i="2"/>
  <c r="J246" i="2"/>
  <c r="J126" i="2"/>
  <c r="J98" i="2" s="1"/>
  <c r="J151" i="2"/>
  <c r="J99" i="2" s="1"/>
  <c r="J123" i="4"/>
  <c r="J98" i="4" s="1"/>
  <c r="J133" i="4"/>
  <c r="J100" i="4" s="1"/>
  <c r="J98" i="3"/>
  <c r="J101" i="3"/>
  <c r="J100" i="2"/>
  <c r="J101" i="2"/>
  <c r="J102" i="2"/>
  <c r="J142" i="4"/>
  <c r="J101" i="4" s="1"/>
  <c r="J104" i="2"/>
  <c r="J129" i="4"/>
  <c r="J99" i="4" s="1"/>
  <c r="E85" i="4"/>
  <c r="F91" i="4"/>
  <c r="F92" i="4"/>
  <c r="J117" i="4"/>
  <c r="J89" i="4"/>
  <c r="J92" i="4"/>
  <c r="F91" i="3"/>
  <c r="J91" i="3"/>
  <c r="F118" i="3"/>
  <c r="J89" i="3"/>
  <c r="J92" i="3"/>
  <c r="E85" i="3"/>
  <c r="F91" i="2"/>
  <c r="E114" i="2"/>
  <c r="J121" i="2"/>
  <c r="J91" i="2"/>
  <c r="F92" i="2"/>
  <c r="J89" i="2"/>
  <c r="F35" i="2"/>
  <c r="BB95" i="1" s="1"/>
  <c r="F36" i="3"/>
  <c r="BC96" i="1" s="1"/>
  <c r="F37" i="3"/>
  <c r="BD96" i="1" s="1"/>
  <c r="F35" i="4"/>
  <c r="BB97" i="1" s="1"/>
  <c r="F37" i="2"/>
  <c r="BD95" i="1" s="1"/>
  <c r="F33" i="2"/>
  <c r="AZ95" i="1" s="1"/>
  <c r="F35" i="3"/>
  <c r="BB96" i="1" s="1"/>
  <c r="F37" i="4"/>
  <c r="BD97" i="1" s="1"/>
  <c r="F36" i="2"/>
  <c r="BC95" i="1" s="1"/>
  <c r="J33" i="3"/>
  <c r="AV96" i="1" s="1"/>
  <c r="J33" i="4"/>
  <c r="AV97" i="1" s="1"/>
  <c r="J33" i="2"/>
  <c r="AV95" i="1" s="1"/>
  <c r="F33" i="3"/>
  <c r="AZ96" i="1" s="1"/>
  <c r="F33" i="4"/>
  <c r="AZ97" i="1" s="1"/>
  <c r="F36" i="4"/>
  <c r="BC97" i="1" s="1"/>
  <c r="J99" i="3" l="1"/>
  <c r="J125" i="2"/>
  <c r="J124" i="2" s="1"/>
  <c r="J30" i="2" s="1"/>
  <c r="AG95" i="1" s="1"/>
  <c r="AN95" i="1" s="1"/>
  <c r="AU97" i="1"/>
  <c r="AU96" i="1"/>
  <c r="AU95" i="1"/>
  <c r="J103" i="2"/>
  <c r="J97" i="3"/>
  <c r="J122" i="4"/>
  <c r="J97" i="4" s="1"/>
  <c r="F34" i="3"/>
  <c r="BA96" i="1" s="1"/>
  <c r="J34" i="4"/>
  <c r="AW97" i="1" s="1"/>
  <c r="AT97" i="1" s="1"/>
  <c r="J34" i="2"/>
  <c r="AW95" i="1" s="1"/>
  <c r="AT95" i="1" s="1"/>
  <c r="F34" i="2"/>
  <c r="BA95" i="1" s="1"/>
  <c r="BB94" i="1"/>
  <c r="W31" i="1" s="1"/>
  <c r="J34" i="3"/>
  <c r="AW96" i="1" s="1"/>
  <c r="AT96" i="1" s="1"/>
  <c r="BD94" i="1"/>
  <c r="W33" i="1" s="1"/>
  <c r="BC94" i="1"/>
  <c r="W32" i="1" s="1"/>
  <c r="AZ94" i="1"/>
  <c r="W29" i="1" s="1"/>
  <c r="J97" i="2" l="1"/>
  <c r="J30" i="3"/>
  <c r="AG96" i="1" s="1"/>
  <c r="J121" i="4"/>
  <c r="J30" i="4" s="1"/>
  <c r="AG97" i="1" s="1"/>
  <c r="J96" i="2"/>
  <c r="J39" i="2"/>
  <c r="AU94" i="1"/>
  <c r="AX94" i="1"/>
  <c r="BA94" i="1"/>
  <c r="W30" i="1" s="1"/>
  <c r="AY94" i="1"/>
  <c r="AV94" i="1"/>
  <c r="AK29" i="1" s="1"/>
  <c r="J39" i="3" l="1"/>
  <c r="J39" i="4"/>
  <c r="J96" i="3"/>
  <c r="J96" i="4"/>
  <c r="F34" i="4" s="1"/>
  <c r="BA97" i="1" s="1"/>
  <c r="AN97" i="1"/>
  <c r="AN96" i="1"/>
  <c r="AG94" i="1"/>
  <c r="AK26" i="1" s="1"/>
  <c r="AK35" i="1" s="1"/>
  <c r="AW94" i="1"/>
  <c r="AK30" i="1" s="1"/>
  <c r="AT94" i="1" l="1"/>
  <c r="AN94" i="1" s="1"/>
</calcChain>
</file>

<file path=xl/sharedStrings.xml><?xml version="1.0" encoding="utf-8"?>
<sst xmlns="http://schemas.openxmlformats.org/spreadsheetml/2006/main" count="1531" uniqueCount="580">
  <si>
    <t>Export Komplet</t>
  </si>
  <si>
    <t/>
  </si>
  <si>
    <t>2.0</t>
  </si>
  <si>
    <t>False</t>
  </si>
  <si>
    <t>{304c3a54-e9eb-49ed-b830-3f41f12195f3}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</si>
  <si>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</si>
  <si>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</si>
  <si>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</si>
  <si>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</si>
  <si>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</si>
  <si>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</si>
  <si>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2023-22</t>
  </si>
  <si>
    <t>Stavba:</t>
  </si>
  <si>
    <t>Bytový dom Terchovská</t>
  </si>
  <si>
    <t>JKSO:</t>
  </si>
  <si>
    <t>KS:</t>
  </si>
  <si>
    <t>Miesto:</t>
  </si>
  <si>
    <t>Okres Bratislava II., Ružinov, k.ú. Trnávka</t>
  </si>
  <si>
    <t>Dátum:</t>
  </si>
  <si>
    <t>5. 6. 2023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</si>
  <si>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</si>
  <si>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</si>
  <si>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</si>
  <si>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</si>
  <si>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</si>
  <si>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</si>
  <si>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</si>
  <si>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</si>
  <si>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</si>
  <si>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</si>
  <si>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</si>
  <si>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</si>
  <si>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</si>
  <si>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</si>
  <si>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</si>
  <si>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</si>
  <si>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</si>
  <si>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</si>
  <si>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</si>
  <si>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</si>
  <si>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</si>
  <si>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</si>
  <si>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</si>
  <si>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</si>
  <si>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</si>
  <si>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</si>
  <si>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</si>
  <si>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</si>
  <si>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</si>
  <si>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</si>
  <si>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</si>
  <si>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</si>
  <si>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</si>
  <si>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</si>
  <si>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</si>
  <si>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</si>
  <si>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</si>
  <si>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</si>
  <si>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</si>
  <si>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</si>
  <si>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</si>
  <si>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</si>
  <si>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</si>
  <si>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</si>
  <si>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</si>
  <si>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</si>
  <si>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</si>
  <si>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</si>
  <si>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</si>
  <si>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</si>
  <si>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</si>
  <si>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</si>
  <si>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</si>
  <si>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</si>
  <si>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</si>
  <si>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 ZTI - A</t>
  </si>
  <si>
    <t>Zdravotechnické inštalácie- spoločné priestory</t>
  </si>
  <si>
    <t>STA</t>
  </si>
  <si>
    <t>1</t>
  </si>
  <si>
    <t>{0c3e3d05-aa83-46b4-9315-5fdbca1e1418}</t>
  </si>
  <si>
    <t>SO 01 ZTI - B</t>
  </si>
  <si>
    <t>Zdravotechnické inštalácie- Byty</t>
  </si>
  <si>
    <t>{39eec382-b751-4c36-a402-abdafa5a0e26}</t>
  </si>
  <si>
    <t>SO 01 ZTI - C</t>
  </si>
  <si>
    <t>Zdravotechnické inštalácie- nebytové priestory</t>
  </si>
  <si>
    <t>{eb358176-dbea-441e-9d20-84c1feb3c431}</t>
  </si>
  <si>
    <t>KRYCÍ LIST ROZPOČTU</t>
  </si>
  <si>
    <t>Objekt:</t>
  </si>
  <si>
    <t>SO 01 ZTI - A - Zdravotechnické inštalácie- spoločné priestory</t>
  </si>
  <si>
    <t>REKAPITULÁCIA ROZPOČTU</t>
  </si>
  <si>
    <t>Kód dielu - Popis</t>
  </si>
  <si>
    <t>Cena celkom [EUR]</t>
  </si>
  <si>
    <t>Náklady z rozpočtu</t>
  </si>
  <si>
    <t>PSV - Práce a dodávky PSV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</si>
  <si>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</si>
  <si>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</si>
  <si>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</si>
  <si>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 xml:space="preserve">    725 - Zdravotechnika - zariaďovacie predmety</t>
  </si>
  <si>
    <t xml:space="preserve">    732 - Ústredné kúrenie - strojovne</t>
  </si>
  <si>
    <t>M - Práce a dodávky M</t>
  </si>
  <si>
    <t xml:space="preserve">    35-M - Montáž čerpadiel, kompresorov a vodohospodárskych zariadení</t>
  </si>
  <si>
    <t>ROZPOČET</t>
  </si>
  <si>
    <t>PČ</t>
  </si>
  <si>
    <t>MJ</t>
  </si>
  <si>
    <t>Množstvo</t>
  </si>
  <si>
    <t>J.cena [EUR]</t>
  </si>
  <si>
    <t>Cenová sústava</t>
  </si>
  <si>
    <t>PSV</t>
  </si>
  <si>
    <t>Práce a dodávky PSV</t>
  </si>
  <si>
    <t>2</t>
  </si>
  <si>
    <t>713</t>
  </si>
  <si>
    <t>Izolácie tepelné</t>
  </si>
  <si>
    <t>K</t>
  </si>
  <si>
    <t>713482111.S</t>
  </si>
  <si>
    <t>Montáž trubíc z PE, hr.do 15 mm,vnút.priemer do 38 mm</t>
  </si>
  <si>
    <t>m</t>
  </si>
  <si>
    <t>16</t>
  </si>
  <si>
    <t>127</t>
  </si>
  <si>
    <t>M</t>
  </si>
  <si>
    <t>283310001300</t>
  </si>
  <si>
    <t>Izolačná PE trubica TUBOLIT DG 22x9 mm (d potrubia x hr. izolácie), nadrezaná, AZ FLEX</t>
  </si>
  <si>
    <t>32</t>
  </si>
  <si>
    <t>130</t>
  </si>
  <si>
    <t>283310001500</t>
  </si>
  <si>
    <t>Izolačná PE trubica TUBOLIT DG 28x9 mm (d potrubia x hr. izolácie), nadrezaná, AZ FLEX</t>
  </si>
  <si>
    <t>133</t>
  </si>
  <si>
    <t>283310003300</t>
  </si>
  <si>
    <t>Izolačná PE trubica TUBOLIT DG 35x13 mm (d potrubia x hr. izolácie), nadrezaná, AZ FLEX</t>
  </si>
  <si>
    <t>146</t>
  </si>
  <si>
    <t>713482112.S</t>
  </si>
  <si>
    <t>Montáž trubíc z PE, hr.do 15 mm,vnút.priemer 39-70 mm</t>
  </si>
  <si>
    <t>139</t>
  </si>
  <si>
    <t>283310003500</t>
  </si>
  <si>
    <t>Izolačná PE trubica TUBOLIT DG 42x13 mm (d potrubia x hr. izolácie), nadrezaná, AZ FLEX</t>
  </si>
  <si>
    <t>125</t>
  </si>
  <si>
    <t>713482121.S</t>
  </si>
  <si>
    <t>Montáž trubíc z PE, hr.15-20 mm,vnút.priemer do 38 mm</t>
  </si>
  <si>
    <t>124</t>
  </si>
  <si>
    <t>283310004600</t>
  </si>
  <si>
    <t>Izolačná PE trubica TUBOLIT DG 18x20 mm (d potrubia x hr. izolácie), nadrezaná, AZ FLEX</t>
  </si>
  <si>
    <t>128</t>
  </si>
  <si>
    <t>283310004700</t>
  </si>
  <si>
    <t>Izolačná PE trubica TUBOLIT DG 22x20 mm (d potrubia x hr. izolácie), nadrezaná, AZ FLEX</t>
  </si>
  <si>
    <t>131</t>
  </si>
  <si>
    <t>283310004800</t>
  </si>
  <si>
    <t>Izolačná PE trubica TUBOLIT DG 28x20 mm (d potrubia x hr. izolácie), nadrezaná, AZ FLEX</t>
  </si>
  <si>
    <t>147</t>
  </si>
  <si>
    <t>713482122.S</t>
  </si>
  <si>
    <t>Montáž trubíc z PE, hr.15-20 mm,vnút.priemer 39-70 mm</t>
  </si>
  <si>
    <t>140</t>
  </si>
  <si>
    <t>283310005200</t>
  </si>
  <si>
    <t>Izolačná PE trubica TUBOLIT DG 54x20 mm (d potrubia x hr. izolácie), nadrezaná, AZ FLEX</t>
  </si>
  <si>
    <t>148</t>
  </si>
  <si>
    <t>713482123.S</t>
  </si>
  <si>
    <t>Montáž trubíc z PE, hr.15-20 mm,vnút.priemer 71-95 mm</t>
  </si>
  <si>
    <t>141</t>
  </si>
  <si>
    <t>283310005400</t>
  </si>
  <si>
    <t>Izolačná PE trubica TUBOLIT DG 76x20 mm (d potrubia x hr. izolácie), nadrezaná, AZ FLEX</t>
  </si>
  <si>
    <t>142</t>
  </si>
  <si>
    <t>283310005500</t>
  </si>
  <si>
    <t>Izolačná PE trubica TUBOLIT DG 89x20 mm (d potrubia x hr. izolácie), nadrezaná, AZ FLEX</t>
  </si>
  <si>
    <t>149</t>
  </si>
  <si>
    <t>713482131.S</t>
  </si>
  <si>
    <t>Montáž trubíc z PE, hr.30 mm,vnút.priemer do 38 mm</t>
  </si>
  <si>
    <t>134</t>
  </si>
  <si>
    <t>283310006400</t>
  </si>
  <si>
    <t>Izolačná PE trubica TUBOLIT DG 35x30 mm (d potrubia x hr. izolácie), rozrezaná, AZ FLEX</t>
  </si>
  <si>
    <t>150</t>
  </si>
  <si>
    <t>713482132.S</t>
  </si>
  <si>
    <t>Montáž trubíc z PE, hr.30 mm,vnút.priemer 39-70 mm</t>
  </si>
  <si>
    <t>143</t>
  </si>
  <si>
    <t>283310006500</t>
  </si>
  <si>
    <t>Izolačná PE trubica TUBOLIT DG 42x30 mm (d potrubia x hr. izolácie), rozrezaná, AZ FLEX</t>
  </si>
  <si>
    <t>144</t>
  </si>
  <si>
    <t>283310006700</t>
  </si>
  <si>
    <t>Izolačná PE trubica TUBOLIT DG 54x30 mm (d potrubia x hr. izolácie), rozrezaná, AZ FLEX</t>
  </si>
  <si>
    <t>151</t>
  </si>
  <si>
    <t>713482133.S</t>
  </si>
  <si>
    <t>Montáž trubíc z PE, hr.30 mm,vnút.priemer 71-95 mm</t>
  </si>
  <si>
    <t>145</t>
  </si>
  <si>
    <t>283310006900</t>
  </si>
  <si>
    <t>Izolačná PE trubica TUBOLIT DG 76x30 mm (d potrubia x hr. izolácie), rozrezaná, AZ FLEX</t>
  </si>
  <si>
    <t>10</t>
  </si>
  <si>
    <t>7135307251</t>
  </si>
  <si>
    <t>Protipožiarny prestup cez strop (ZTI) (Protipožiarny napeňujúci pás-2m, Protipožiarna doska s minerálnej vlny s náterom 0,5 m2, Tmel protipožiarny 1ks, Manžety kanalizačného potrubia, Pena Protipožiarna 1 ks +Štítok 1 ks)</t>
  </si>
  <si>
    <t>ks</t>
  </si>
  <si>
    <t>11</t>
  </si>
  <si>
    <t>998713202.S</t>
  </si>
  <si>
    <t>Presun hmôt pre izolácie tepelné v objektoch výšky nad 6 m do 12 m</t>
  </si>
  <si>
    <t>%</t>
  </si>
  <si>
    <t>721</t>
  </si>
  <si>
    <t>Zdravotech. vnútorná kanalizácia</t>
  </si>
  <si>
    <t>103</t>
  </si>
  <si>
    <t>721171550</t>
  </si>
  <si>
    <t>Potrubie z rúr GEBERIT SILENT - PP ležaté závesné Dxt 110x3,6 mm</t>
  </si>
  <si>
    <t>102</t>
  </si>
  <si>
    <t>721171570</t>
  </si>
  <si>
    <t>Potrubie z rúr GEBERIT SILENT - PP zvislé Dxt 75x2,6 mm</t>
  </si>
  <si>
    <t>14</t>
  </si>
  <si>
    <t>721171571</t>
  </si>
  <si>
    <t>Potrubie z rúr GEBERIT SILENT - PP zvislé Dxt 110x3,6 mm</t>
  </si>
  <si>
    <t>105</t>
  </si>
  <si>
    <t>721171581</t>
  </si>
  <si>
    <t>Potrubie z rúr GEBERIT SILENT - PP prípojné Dxt 75x2,6 mm</t>
  </si>
  <si>
    <t>106</t>
  </si>
  <si>
    <t>721171582</t>
  </si>
  <si>
    <t>Potrubie z rúr GEBERIT SILENT - PP prípojné Dxt 110x3,6 mm</t>
  </si>
  <si>
    <t>107</t>
  </si>
  <si>
    <t>721172034.S1</t>
  </si>
  <si>
    <t>Potrubie odpadové HT z PP, pripojovacie od DN 40 do DN 100</t>
  </si>
  <si>
    <t>19</t>
  </si>
  <si>
    <t>721172503.S</t>
  </si>
  <si>
    <t>Montáž čistiaceho kusu pre odhlučnené potrubia DN 110</t>
  </si>
  <si>
    <t>286540142100.S</t>
  </si>
  <si>
    <t>Čistiaci kus odhlučnený PP DN 110, tichý odpadový systém</t>
  </si>
  <si>
    <t>116</t>
  </si>
  <si>
    <t>721230084.S</t>
  </si>
  <si>
    <t>Montáž strešného vtoku DN 75</t>
  </si>
  <si>
    <t>117</t>
  </si>
  <si>
    <t>286630004000.S1</t>
  </si>
  <si>
    <t>Strešný vtok DN 70</t>
  </si>
  <si>
    <t>118</t>
  </si>
  <si>
    <t>286630004000.S2</t>
  </si>
  <si>
    <t>LORO strešný vtok DN 70 zvislý</t>
  </si>
  <si>
    <t>110</t>
  </si>
  <si>
    <t>721230087.S</t>
  </si>
  <si>
    <t>Montáž strešného vtoku DN 110</t>
  </si>
  <si>
    <t>111</t>
  </si>
  <si>
    <t>286630004100.S1</t>
  </si>
  <si>
    <t>Strešný vtok vodorovný s integrovanou tesniacou manžetou DN 100</t>
  </si>
  <si>
    <t>114</t>
  </si>
  <si>
    <t>286630004100.S2</t>
  </si>
  <si>
    <t>Strešný vtok zvislý s integrovanou tesniacou manžetou DN 100</t>
  </si>
  <si>
    <t>115</t>
  </si>
  <si>
    <t>286630004100.S3</t>
  </si>
  <si>
    <t>Strešný vtok zvislý dvojúrovňový DN 100</t>
  </si>
  <si>
    <t>109</t>
  </si>
  <si>
    <t>721274103.S</t>
  </si>
  <si>
    <t>Ventilačná hlavica strešná plastová DN 100</t>
  </si>
  <si>
    <t>30</t>
  </si>
  <si>
    <t>721290111.S</t>
  </si>
  <si>
    <t>Ostatné - skúška tesnosti kanalizácie v objektoch vodou do DN 125</t>
  </si>
  <si>
    <t>108</t>
  </si>
  <si>
    <t>998721202.S</t>
  </si>
  <si>
    <t>Presun hmôt pre vnútornú kanalizáciu v objektoch výšky nad 6 do 12 m</t>
  </si>
  <si>
    <t>722</t>
  </si>
  <si>
    <t>Zdravotechnika - vnútorný vodovod</t>
  </si>
  <si>
    <t>121</t>
  </si>
  <si>
    <t>722130216.S</t>
  </si>
  <si>
    <t>Potrubie z oceľových rúr pozink. bezšvíkových bežných-11 353.0, 10 004.0 zvarov. bežných-11 343.00 DN 50</t>
  </si>
  <si>
    <t>122</t>
  </si>
  <si>
    <t>722130217.S</t>
  </si>
  <si>
    <t>Potrubie z oceľových rúr pozink. bezšvíkových bežných-11 353.0, 10 004.0 zvarov. bežných-11 343.00 DN 65</t>
  </si>
  <si>
    <t>123</t>
  </si>
  <si>
    <t>722131212.S</t>
  </si>
  <si>
    <t>Potrubie z ušlachtilej ocele 1.4521, rúry lisovacie dxt 18x1,0 mm</t>
  </si>
  <si>
    <t>126</t>
  </si>
  <si>
    <t>722131213.S</t>
  </si>
  <si>
    <t>Potrubie z ušlachtilej ocele 1.4521, rúry lisovacie dxt 22x1,2 mm</t>
  </si>
  <si>
    <t>129</t>
  </si>
  <si>
    <t>722131214.S</t>
  </si>
  <si>
    <t>Potrubie z ušlachtilej ocele 1.4521, rúry lisovacie dxt 28x1,2 mm</t>
  </si>
  <si>
    <t>132</t>
  </si>
  <si>
    <t>722131215.S</t>
  </si>
  <si>
    <t>Potrubie z ušlachtilej ocele 1.4521, rúry lisovacie dxt 35x1,5 mm</t>
  </si>
  <si>
    <t>135</t>
  </si>
  <si>
    <t>722131216.S</t>
  </si>
  <si>
    <t>Potrubie z ušlachtilej ocele 1.4521, rúry lisovacie dxt 42x1,5 mm</t>
  </si>
  <si>
    <t>136</t>
  </si>
  <si>
    <t>722131217.S</t>
  </si>
  <si>
    <t>Potrubie z ušlachtilej ocele 1.4521, rúry lisovacie dxt 54x1,5 mm</t>
  </si>
  <si>
    <t>137</t>
  </si>
  <si>
    <t>722131118.S</t>
  </si>
  <si>
    <t>Potrubie z ušlachtilej ocele 1.4401, rúry lisovacie dxt 76.1x2.0 mm</t>
  </si>
  <si>
    <t>138</t>
  </si>
  <si>
    <t>722131119.S</t>
  </si>
  <si>
    <t>Potrubie z ušlachtilej ocele 1.4401, rúry lisovacie dxt 88.9x2.0 mm</t>
  </si>
  <si>
    <t>153</t>
  </si>
  <si>
    <t>722171132.S</t>
  </si>
  <si>
    <t>Plasthliníkové potrubie v tyčiach spájané lisovaním d 20 mm</t>
  </si>
  <si>
    <t>39</t>
  </si>
  <si>
    <t>722221010</t>
  </si>
  <si>
    <t>Montáž guľového kohúta závitového priameho pre vodu G 1/2</t>
  </si>
  <si>
    <t>40</t>
  </si>
  <si>
    <t>551110004900.S</t>
  </si>
  <si>
    <t>Guľový uzáver pre vodu 1/2", niklovaná mosadz</t>
  </si>
  <si>
    <t>41</t>
  </si>
  <si>
    <t>722221015.S</t>
  </si>
  <si>
    <t>Montáž guľového kohúta závitového priameho pre vodu G 3/4</t>
  </si>
  <si>
    <t>42</t>
  </si>
  <si>
    <t>551110005000.S</t>
  </si>
  <si>
    <t>Guľový uzáver pre vodu 3/4", niklovaná mosadz</t>
  </si>
  <si>
    <t>156</t>
  </si>
  <si>
    <t>722221020.S</t>
  </si>
  <si>
    <t>Montáž guľového kohúta závitového priameho pre vodu G 1</t>
  </si>
  <si>
    <t>157</t>
  </si>
  <si>
    <t>551110005100.S</t>
  </si>
  <si>
    <t>Guľový uzáver pre vodu 1", niklovaná mosadz</t>
  </si>
  <si>
    <t>43</t>
  </si>
  <si>
    <t>722221025.S</t>
  </si>
  <si>
    <t>Montáž guľového kohúta závitového priameho pre vodu G 5/4</t>
  </si>
  <si>
    <t>44</t>
  </si>
  <si>
    <t>551110005200.S1</t>
  </si>
  <si>
    <t>Guľový uzáver pre vodu 5/4", s vypúšťaním</t>
  </si>
  <si>
    <t>45</t>
  </si>
  <si>
    <t>722221035.S</t>
  </si>
  <si>
    <t>Montáž guľového kohúta závitového priameho pre vodu G 2</t>
  </si>
  <si>
    <t>46</t>
  </si>
  <si>
    <t>551110006000.S</t>
  </si>
  <si>
    <t>Guľový uzáver pre vodu 2", niklovaná mosadz</t>
  </si>
  <si>
    <t>160</t>
  </si>
  <si>
    <t>722221040.S</t>
  </si>
  <si>
    <t>Montáž guľového kohúta závitového priameho pre vodu G 2 1/2</t>
  </si>
  <si>
    <t>161</t>
  </si>
  <si>
    <t>551110014300.S</t>
  </si>
  <si>
    <t>Guľový uzáver pre vodu 2 1/2", niklovaná mosadz</t>
  </si>
  <si>
    <t>162</t>
  </si>
  <si>
    <t>722221045.S</t>
  </si>
  <si>
    <t>Montáž guľového kohúta závitového priameho pre vodu G 3</t>
  </si>
  <si>
    <t>163</t>
  </si>
  <si>
    <t>551110014400.S</t>
  </si>
  <si>
    <t>Guľový uzáver pre vodu 3", niklovaná mosadz</t>
  </si>
  <si>
    <t>154</t>
  </si>
  <si>
    <t>722221082.S</t>
  </si>
  <si>
    <t>Montáž guľového kohúta vypúšťacieho závitového G 1/2</t>
  </si>
  <si>
    <t>155</t>
  </si>
  <si>
    <t>551110011200.S</t>
  </si>
  <si>
    <t>Guľový uzáver vypúšťací s páčkou, 1/2" M, mosadz</t>
  </si>
  <si>
    <t>158</t>
  </si>
  <si>
    <t>722221083.S</t>
  </si>
  <si>
    <t>Montáž guľového kohúta vypúšťacieho závitového G 3/4</t>
  </si>
  <si>
    <t>159</t>
  </si>
  <si>
    <t>551110011300.S</t>
  </si>
  <si>
    <t>Guľový uzáver vypúšťací s páčkou, 3/4" M, mosadz</t>
  </si>
  <si>
    <t>176</t>
  </si>
  <si>
    <t>722221160.S</t>
  </si>
  <si>
    <t>Montáž redukčného ventilu DN 80</t>
  </si>
  <si>
    <t>177</t>
  </si>
  <si>
    <t>551110023200.S1</t>
  </si>
  <si>
    <t>Redukčný ventil DN 80</t>
  </si>
  <si>
    <t>166</t>
  </si>
  <si>
    <t>722221315.S</t>
  </si>
  <si>
    <t>Montáž spätnej klapky závitovej pre vodu G 1</t>
  </si>
  <si>
    <t>167</t>
  </si>
  <si>
    <t>551190001000.S</t>
  </si>
  <si>
    <t>Spätná klapka vodorovná závitová 1", PN 10, pre vodu, mosadz</t>
  </si>
  <si>
    <t>164</t>
  </si>
  <si>
    <t>722221335.S</t>
  </si>
  <si>
    <t>Montáž spätnej klapky závitovej pre vodu G 2 1/2</t>
  </si>
  <si>
    <t>165</t>
  </si>
  <si>
    <t>551190001400.S</t>
  </si>
  <si>
    <t>Spätná klapka vodorovná závitová 2 1/2", PN 10, pre vodu, mosadz</t>
  </si>
  <si>
    <t>171</t>
  </si>
  <si>
    <t>722221325.S1</t>
  </si>
  <si>
    <t>Montáž spätnej armatúry G 6/4</t>
  </si>
  <si>
    <t>52</t>
  </si>
  <si>
    <t>388240001010.S1</t>
  </si>
  <si>
    <t>ZÁBRANA PROTI SPÄTNÉMU TOKU BA295 DN 40</t>
  </si>
  <si>
    <t>172</t>
  </si>
  <si>
    <t>722221330.S1</t>
  </si>
  <si>
    <t>Montáž armatúry G 2</t>
  </si>
  <si>
    <t>173</t>
  </si>
  <si>
    <t>551190001300.S1</t>
  </si>
  <si>
    <t>Solenoid DN 50</t>
  </si>
  <si>
    <t>174</t>
  </si>
  <si>
    <t>551190001300.S2</t>
  </si>
  <si>
    <t>Plavákový ventil DN 50</t>
  </si>
  <si>
    <t>168</t>
  </si>
  <si>
    <t>722221385.S1</t>
  </si>
  <si>
    <t>Montáž vodovodného filtra závitového G 3</t>
  </si>
  <si>
    <t>169</t>
  </si>
  <si>
    <t>422010003600.S</t>
  </si>
  <si>
    <t>Filter závitový na vodu 3", FF, PN 16, mosadz</t>
  </si>
  <si>
    <t>180</t>
  </si>
  <si>
    <t>722222000.S</t>
  </si>
  <si>
    <t>Montáž regulačného ventilu DN 15</t>
  </si>
  <si>
    <t>181</t>
  </si>
  <si>
    <t>551110028826.S1</t>
  </si>
  <si>
    <t>Ventil regulačný s možnosťou termostatickej regulácie DN 15 CTUV</t>
  </si>
  <si>
    <t>185</t>
  </si>
  <si>
    <t>734213250.S</t>
  </si>
  <si>
    <t>Montáž ventilu odvzdušňovacieho závitového automatického G 1/2</t>
  </si>
  <si>
    <t>186</t>
  </si>
  <si>
    <t>551210009500.S</t>
  </si>
  <si>
    <t>Ventil odvzdušňovací automatický, 1/2"</t>
  </si>
  <si>
    <t>53</t>
  </si>
  <si>
    <t>722250005.S</t>
  </si>
  <si>
    <t>Montáž hydrantového systému s tvarovo stálou hadicou D 25</t>
  </si>
  <si>
    <t>súb.</t>
  </si>
  <si>
    <t>54</t>
  </si>
  <si>
    <t>449150003100</t>
  </si>
  <si>
    <t>Hydrantový systém s tvarovo stálou hadicou D 25, hadica 30 m</t>
  </si>
  <si>
    <t>175</t>
  </si>
  <si>
    <t>722250090.S1</t>
  </si>
  <si>
    <t>Príslušenstvo k suchovodu + viečko</t>
  </si>
  <si>
    <t>178</t>
  </si>
  <si>
    <t>722263415.S</t>
  </si>
  <si>
    <t>Montáž vodomeru závitového jednovtokového suchobežného G 3/4</t>
  </si>
  <si>
    <t>179</t>
  </si>
  <si>
    <t>388240001300.S1</t>
  </si>
  <si>
    <t>Vodomer s diaľkovým odpočtom dát, Qn=2,5m3/h, DN 20</t>
  </si>
  <si>
    <t>57</t>
  </si>
  <si>
    <t>722290226.S</t>
  </si>
  <si>
    <t>Tlaková skúška vodovodného potrubia závitového do DN 50</t>
  </si>
  <si>
    <t>152</t>
  </si>
  <si>
    <t>722290229.S</t>
  </si>
  <si>
    <t>Tlaková skúška vodovodného potrubia závitového nad DN 50 do DN 100</t>
  </si>
  <si>
    <t>58</t>
  </si>
  <si>
    <t>722290234.S</t>
  </si>
  <si>
    <t>Prepláchnutie a dezinfekcia vodovodného potrubia do DN 80</t>
  </si>
  <si>
    <t>59</t>
  </si>
  <si>
    <t>998722202.S</t>
  </si>
  <si>
    <t>Presun hmôt pre vnútorný vodovod v objektoch výšky nad 6 do 12 m</t>
  </si>
  <si>
    <t>725</t>
  </si>
  <si>
    <t>Zdravotechnika - zariaďovacie predmety</t>
  </si>
  <si>
    <t>60</t>
  </si>
  <si>
    <t>725149715.S</t>
  </si>
  <si>
    <t>Montáž predstenového systému záchodov do ľahkých stien s kovovou konštrukciou</t>
  </si>
  <si>
    <t>61</t>
  </si>
  <si>
    <t>552370000200</t>
  </si>
  <si>
    <t>Predstenový systém pre závesné WC, so splachovacou podomietkovou nádržou</t>
  </si>
  <si>
    <t>62</t>
  </si>
  <si>
    <t>552380000200</t>
  </si>
  <si>
    <t>Ovládacie tlačidlo podomietkové pre dvojité splachovanie</t>
  </si>
  <si>
    <t>63</t>
  </si>
  <si>
    <t>725149720.S</t>
  </si>
  <si>
    <t>Montáž záchodu do predstenového systému</t>
  </si>
  <si>
    <t>64</t>
  </si>
  <si>
    <t>642360000500.S</t>
  </si>
  <si>
    <t>Misa záchodová keramická závesná so splachovacím okruhom</t>
  </si>
  <si>
    <t>65</t>
  </si>
  <si>
    <t>554330000300.S</t>
  </si>
  <si>
    <t>Záchodové sedadlo plastové s poklopom</t>
  </si>
  <si>
    <t>66</t>
  </si>
  <si>
    <t>725219401.S</t>
  </si>
  <si>
    <t>Montáž umývadla keramického na skrutky do muriva, bez výtokovej armatúry</t>
  </si>
  <si>
    <t>67</t>
  </si>
  <si>
    <t>642110004300.S</t>
  </si>
  <si>
    <t>Umývadlo keramické bežný typ</t>
  </si>
  <si>
    <t>78</t>
  </si>
  <si>
    <t>725819401</t>
  </si>
  <si>
    <t>Montáž ventilu rohového s pripojovacou rúrkou G 1/2</t>
  </si>
  <si>
    <t>79</t>
  </si>
  <si>
    <t>551410000500</t>
  </si>
  <si>
    <t>Ventil rohový RDL 80 1/2"</t>
  </si>
  <si>
    <t>80</t>
  </si>
  <si>
    <t>725819402</t>
  </si>
  <si>
    <t>Montáž ventilu bez pripojovacej rúrky G 1/2</t>
  </si>
  <si>
    <t>81</t>
  </si>
  <si>
    <t>551410000300</t>
  </si>
  <si>
    <t>Ventil pre hygienické a zdravotnické zariadenia T 66 A 1/2" rohový mosadzný s vrškom T 13</t>
  </si>
  <si>
    <t>82</t>
  </si>
  <si>
    <t>725829601.S</t>
  </si>
  <si>
    <t>Montáž batérie umývadlovej a drezovej stojankovej, pákovej alebo klasickej s mechanickým ovládaním</t>
  </si>
  <si>
    <t>83</t>
  </si>
  <si>
    <t>551450003800</t>
  </si>
  <si>
    <t>Batéria umývadlová stojanková páková</t>
  </si>
  <si>
    <t>90</t>
  </si>
  <si>
    <t>725869301.S</t>
  </si>
  <si>
    <t>Montáž zápachovej uzávierky pre zariaďovacie predmety, umývadlovej do D 40 mm</t>
  </si>
  <si>
    <t>91</t>
  </si>
  <si>
    <t>5516200192001</t>
  </si>
  <si>
    <t>Zapachová uzávierka umývadlová</t>
  </si>
  <si>
    <t>92</t>
  </si>
  <si>
    <t>725869313.S</t>
  </si>
  <si>
    <t xml:space="preserve">Montáž zápachovej uzávierky pre zariaďovacie predmety, drezovej do D 50 mm </t>
  </si>
  <si>
    <t>93</t>
  </si>
  <si>
    <t>5516200097001</t>
  </si>
  <si>
    <t>Sifón drezový s pripojením na práčku/umývačky riadu</t>
  </si>
  <si>
    <t>101</t>
  </si>
  <si>
    <t>998725202.S</t>
  </si>
  <si>
    <t>Presun hmôt pre zariaďovacie predmety v objektoch výšky nad 6 do 12 m</t>
  </si>
  <si>
    <t>732</t>
  </si>
  <si>
    <t>Ústredné kúrenie - strojovne</t>
  </si>
  <si>
    <t>182</t>
  </si>
  <si>
    <t>732491005.S</t>
  </si>
  <si>
    <t xml:space="preserve">Montáž cirkulačného čerpadla </t>
  </si>
  <si>
    <t>183</t>
  </si>
  <si>
    <t>426150001300.S1</t>
  </si>
  <si>
    <t>Čerpadlo cirkulačné, 1-116W, napätie 230V, tlak PN10, prietok 4,5m3/hod</t>
  </si>
  <si>
    <t>184</t>
  </si>
  <si>
    <t>998732201.S</t>
  </si>
  <si>
    <t>Presun hmôt pre strojovne v objektoch výšky do 6 m</t>
  </si>
  <si>
    <t>Práce a dodávky M</t>
  </si>
  <si>
    <t>3</t>
  </si>
  <si>
    <t>35-M</t>
  </si>
  <si>
    <t>Montáž čerpadiel, kompresorov a vodohospodárskych zariadení</t>
  </si>
  <si>
    <t>119</t>
  </si>
  <si>
    <t>350150003.S</t>
  </si>
  <si>
    <t xml:space="preserve">Čerpadlo ponorné na čerpanie znečistenej vody </t>
  </si>
  <si>
    <t>120</t>
  </si>
  <si>
    <t>4261200009001</t>
  </si>
  <si>
    <t>Čerpadlo ponorné na znečistené odpadové vody UNILIFT, GRUNDFOS</t>
  </si>
  <si>
    <t>SO 01 ZTI - B - Zdravotechnické inštalácie- Byty</t>
  </si>
  <si>
    <t>2833100015001</t>
  </si>
  <si>
    <t>Izolačná PE trubica TUBOLIT DG pre potrubie studenej vody od d 22 do d 32, hrúbka izolácie 9-13 mmm, nadrezaná, AZ FLEX</t>
  </si>
  <si>
    <t>4</t>
  </si>
  <si>
    <t>5</t>
  </si>
  <si>
    <t>6</t>
  </si>
  <si>
    <t>7</t>
  </si>
  <si>
    <t>721229022.S</t>
  </si>
  <si>
    <t>Montáž podlahového odtokového žlabu dĺžky 900 mm pre montáž k stene</t>
  </si>
  <si>
    <t>8</t>
  </si>
  <si>
    <t>552240011500.S</t>
  </si>
  <si>
    <t>Žľab sprchový nerezový DN 50, zvislý odtok, dĺ. 900 mm, montáž k stene</t>
  </si>
  <si>
    <t>9</t>
  </si>
  <si>
    <t>LORO strešný vtok DN 70 priebežný</t>
  </si>
  <si>
    <t>12</t>
  </si>
  <si>
    <t>13</t>
  </si>
  <si>
    <t>722171133.S1</t>
  </si>
  <si>
    <t>Plasthliníkové potrubie v tyčiach spájané lisovaním d 20mm - d 32mm</t>
  </si>
  <si>
    <t>15</t>
  </si>
  <si>
    <t>722263414.S</t>
  </si>
  <si>
    <t>Montáž vodomeru závitového jednovtokového suchobežného G 1/2</t>
  </si>
  <si>
    <t>17</t>
  </si>
  <si>
    <t>388240001300.S2</t>
  </si>
  <si>
    <t>Bytový vodomer s diaľkovým odpočtom dát, Qn=1,5m3/h, DN 15</t>
  </si>
  <si>
    <t>18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</si>
  <si>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</si>
  <si>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</si>
  <si>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</si>
  <si>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</si>
  <si>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</si>
  <si>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</si>
  <si>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</si>
  <si>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</si>
  <si>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</si>
  <si>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642130000700.S1</t>
  </si>
  <si>
    <t>Umývadlo keramické malé</t>
  </si>
  <si>
    <t>725245113.S</t>
  </si>
  <si>
    <t xml:space="preserve">Montáž sprchovej zásteny do výšky 2000 mm </t>
  </si>
  <si>
    <t>31</t>
  </si>
  <si>
    <t>552260000300.S</t>
  </si>
  <si>
    <t>Sprchová stena pevná rozmer 900-1000x1950 mm, 6 mm bezpečnostné sklo</t>
  </si>
  <si>
    <t>33</t>
  </si>
  <si>
    <t>34</t>
  </si>
  <si>
    <t>35</t>
  </si>
  <si>
    <t>36</t>
  </si>
  <si>
    <t>37</t>
  </si>
  <si>
    <t>38</t>
  </si>
  <si>
    <t>725849203.S</t>
  </si>
  <si>
    <t xml:space="preserve">Montáž batérie sprchovej nástennej </t>
  </si>
  <si>
    <t>551450002600.S</t>
  </si>
  <si>
    <t>Batéria sprchová nástenná páková</t>
  </si>
  <si>
    <t>725869323.S</t>
  </si>
  <si>
    <t>Montáž zápachovej uzávierky pre zariaďovacie predmety, pračkovej do D 50 mm (podomietkovej)</t>
  </si>
  <si>
    <t>551620012900</t>
  </si>
  <si>
    <t>Zápachová uzávierka podomietková HL405, DN 40/50, umývačkový UP sifón, krytka nerez 180x100 mm, prítok/odtok vody R 1/2" vnútorný závit, s kolenom pre pripojenie hadice 3/4", PE</t>
  </si>
  <si>
    <t>SO 01 ZTI - C - Zdravotechnické inštalácie- nebytové priestory</t>
  </si>
  <si>
    <t>Izolačná PE trubica TUBOLIT DG pre potrubie teplej vody od d 22 do d 32, hrúbka izolácie 20-30 mmm, nadrezaná, AZ FLEX</t>
  </si>
  <si>
    <t>998713201.S</t>
  </si>
  <si>
    <t>Presun hmôt pre izolácie tepelné v objektoch výšky do 6 m</t>
  </si>
  <si>
    <t>998721201.S</t>
  </si>
  <si>
    <t>Presun hmôt pre vnútornú kanalizáciu v objektoch výšky do 6 m</t>
  </si>
  <si>
    <t>998722201.S</t>
  </si>
  <si>
    <t>Presun hmôt pre vnútorný vodovod v objektoch výšky do 6 m</t>
  </si>
  <si>
    <t>642360004900.S</t>
  </si>
  <si>
    <t>WC misa závesná pre telesne postihnutých</t>
  </si>
  <si>
    <t>642370003890.S1</t>
  </si>
  <si>
    <t>WC sedátko pre telesne postihnutých</t>
  </si>
  <si>
    <t>725149740.S</t>
  </si>
  <si>
    <t>Montáž predstenového systému pisoárov do ľahkých stien s kovovou konštrukciou</t>
  </si>
  <si>
    <t>552370000900.S</t>
  </si>
  <si>
    <t>Predstenový systém pre pisoár do ľahkých montovaných konštrukcií</t>
  </si>
  <si>
    <t>725149745.S</t>
  </si>
  <si>
    <t>Montáž pisoáru do predstenového systému</t>
  </si>
  <si>
    <t>642510000100.S</t>
  </si>
  <si>
    <t>Pisoár keramický</t>
  </si>
  <si>
    <t>642110005300.S1</t>
  </si>
  <si>
    <t>Umývadlo pre telesne postihnutých</t>
  </si>
  <si>
    <t>725291114.S</t>
  </si>
  <si>
    <t>Montáž doplnkov zariadení kúpeľní a záchodov, madlá</t>
  </si>
  <si>
    <t>552380012400.S</t>
  </si>
  <si>
    <t>Madlo nerezové univerzálne pevné</t>
  </si>
  <si>
    <t>552380012400.S1</t>
  </si>
  <si>
    <t>Madlo toaletné sklopné</t>
  </si>
  <si>
    <t>5514500039001</t>
  </si>
  <si>
    <t>Batéria umývadlová stojančeková pre telesne postihnutých</t>
  </si>
  <si>
    <t>998725201.S</t>
  </si>
  <si>
    <t>Presun hmôt pre zariaďovacie predmety v objektoch výšky do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</si>
</sst>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7" fontId="21" fillId="0" borderId="0" xfId="0" applyNumberFormat="1" applyFont="1"/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5" borderId="0" xfId="0" applyFill="1"/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6" fillId="5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 wrapText="1"/>
    </xf>
    <xf numFmtId="0" fontId="8" fillId="5" borderId="0" xfId="0" applyFont="1" applyFill="1"/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8" fillId="0" borderId="0" xfId="0" applyFont="1" applyFill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topLeftCell="A69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36" t="s">
        <v>5</v>
      </c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67" t="s">
        <v>11</v>
      </c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R5" s="16"/>
      <c r="BS5" s="13" t="s">
        <v>6</v>
      </c>
    </row>
    <row r="6" spans="1:74" ht="36.950000000000003" customHeight="1">
      <c r="B6" s="16"/>
      <c r="D6" s="21" t="s">
        <v>12</v>
      </c>
      <c r="K6" s="168" t="s">
        <v>13</v>
      </c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22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22</v>
      </c>
      <c r="AK17" s="22" t="s">
        <v>23</v>
      </c>
      <c r="AN17" s="20" t="s">
        <v>1</v>
      </c>
      <c r="AR17" s="16"/>
      <c r="BS17" s="13" t="s">
        <v>26</v>
      </c>
    </row>
    <row r="18" spans="2:71" ht="6.95" customHeight="1">
      <c r="B18" s="16"/>
      <c r="AR18" s="16"/>
      <c r="BS18" s="13" t="s">
        <v>27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27</v>
      </c>
    </row>
    <row r="20" spans="2:71" ht="18.399999999999999" customHeight="1">
      <c r="B20" s="16"/>
      <c r="E20" s="20" t="s">
        <v>22</v>
      </c>
      <c r="AK20" s="22" t="s">
        <v>23</v>
      </c>
      <c r="AN20" s="20" t="s">
        <v>1</v>
      </c>
      <c r="AR20" s="16"/>
      <c r="BS20" s="13" t="s">
        <v>26</v>
      </c>
    </row>
    <row r="21" spans="2:71" ht="6.95" customHeight="1">
      <c r="B21" s="16"/>
      <c r="AR21" s="16"/>
    </row>
    <row r="22" spans="2:71" ht="12" customHeight="1">
      <c r="B22" s="16"/>
      <c r="D22" s="22" t="s">
        <v>29</v>
      </c>
      <c r="AR22" s="16"/>
    </row>
    <row r="23" spans="2:71" ht="16.5" customHeight="1">
      <c r="B23" s="16"/>
      <c r="E23" s="169" t="s">
        <v>1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30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70" t="e">
        <f>ROUND(AG94,2)</f>
        <v>#REF!</v>
      </c>
      <c r="AL26" s="171"/>
      <c r="AM26" s="171"/>
      <c r="AN26" s="171"/>
      <c r="AO26" s="171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72" t="s">
        <v>31</v>
      </c>
      <c r="M28" s="172"/>
      <c r="N28" s="172"/>
      <c r="O28" s="172"/>
      <c r="P28" s="172"/>
      <c r="W28" s="172" t="s">
        <v>32</v>
      </c>
      <c r="X28" s="172"/>
      <c r="Y28" s="172"/>
      <c r="Z28" s="172"/>
      <c r="AA28" s="172"/>
      <c r="AB28" s="172"/>
      <c r="AC28" s="172"/>
      <c r="AD28" s="172"/>
      <c r="AE28" s="172"/>
      <c r="AK28" s="172" t="s">
        <v>33</v>
      </c>
      <c r="AL28" s="172"/>
      <c r="AM28" s="172"/>
      <c r="AN28" s="172"/>
      <c r="AO28" s="172"/>
      <c r="AR28" s="25"/>
    </row>
    <row r="29" spans="2:71" s="2" customFormat="1" ht="14.45" customHeight="1">
      <c r="B29" s="29"/>
      <c r="D29" s="22" t="s">
        <v>34</v>
      </c>
      <c r="F29" s="30" t="s">
        <v>35</v>
      </c>
      <c r="L29" s="159">
        <v>0.2</v>
      </c>
      <c r="M29" s="158"/>
      <c r="N29" s="158"/>
      <c r="O29" s="158"/>
      <c r="P29" s="158"/>
      <c r="Q29" s="31"/>
      <c r="R29" s="31"/>
      <c r="S29" s="31"/>
      <c r="T29" s="31"/>
      <c r="U29" s="31"/>
      <c r="V29" s="31"/>
      <c r="W29" s="157" t="e">
        <f>ROUND(AZ94, 2)</f>
        <v>#REF!</v>
      </c>
      <c r="X29" s="158"/>
      <c r="Y29" s="158"/>
      <c r="Z29" s="158"/>
      <c r="AA29" s="158"/>
      <c r="AB29" s="158"/>
      <c r="AC29" s="158"/>
      <c r="AD29" s="158"/>
      <c r="AE29" s="158"/>
      <c r="AF29" s="31"/>
      <c r="AG29" s="31"/>
      <c r="AH29" s="31"/>
      <c r="AI29" s="31"/>
      <c r="AJ29" s="31"/>
      <c r="AK29" s="157" t="e">
        <f>ROUND(AV94, 2)</f>
        <v>#REF!</v>
      </c>
      <c r="AL29" s="158"/>
      <c r="AM29" s="158"/>
      <c r="AN29" s="158"/>
      <c r="AO29" s="158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36</v>
      </c>
      <c r="L30" s="166">
        <v>0.2</v>
      </c>
      <c r="M30" s="165"/>
      <c r="N30" s="165"/>
      <c r="O30" s="165"/>
      <c r="P30" s="165"/>
      <c r="W30" s="164" t="e">
        <f>ROUND(BA94, 2)</f>
        <v>#REF!</v>
      </c>
      <c r="X30" s="165"/>
      <c r="Y30" s="165"/>
      <c r="Z30" s="165"/>
      <c r="AA30" s="165"/>
      <c r="AB30" s="165"/>
      <c r="AC30" s="165"/>
      <c r="AD30" s="165"/>
      <c r="AE30" s="165"/>
      <c r="AK30" s="164" t="e">
        <f>ROUND(AW94, 2)</f>
        <v>#REF!</v>
      </c>
      <c r="AL30" s="165"/>
      <c r="AM30" s="165"/>
      <c r="AN30" s="165"/>
      <c r="AO30" s="165"/>
      <c r="AR30" s="29"/>
    </row>
    <row r="31" spans="2:71" s="2" customFormat="1" ht="14.45" hidden="1" customHeight="1">
      <c r="B31" s="29"/>
      <c r="F31" s="22" t="s">
        <v>37</v>
      </c>
      <c r="L31" s="166">
        <v>0.2</v>
      </c>
      <c r="M31" s="165"/>
      <c r="N31" s="165"/>
      <c r="O31" s="165"/>
      <c r="P31" s="165"/>
      <c r="W31" s="164" t="e">
        <f>ROUND(BB94, 2)</f>
        <v>#REF!</v>
      </c>
      <c r="X31" s="165"/>
      <c r="Y31" s="165"/>
      <c r="Z31" s="165"/>
      <c r="AA31" s="165"/>
      <c r="AB31" s="165"/>
      <c r="AC31" s="165"/>
      <c r="AD31" s="165"/>
      <c r="AE31" s="165"/>
      <c r="AK31" s="164">
        <v>0</v>
      </c>
      <c r="AL31" s="165"/>
      <c r="AM31" s="165"/>
      <c r="AN31" s="165"/>
      <c r="AO31" s="165"/>
      <c r="AR31" s="29"/>
    </row>
    <row r="32" spans="2:71" s="2" customFormat="1" ht="14.45" hidden="1" customHeight="1">
      <c r="B32" s="29"/>
      <c r="F32" s="22" t="s">
        <v>38</v>
      </c>
      <c r="L32" s="166">
        <v>0.2</v>
      </c>
      <c r="M32" s="165"/>
      <c r="N32" s="165"/>
      <c r="O32" s="165"/>
      <c r="P32" s="165"/>
      <c r="W32" s="164" t="e">
        <f>ROUND(BC94, 2)</f>
        <v>#REF!</v>
      </c>
      <c r="X32" s="165"/>
      <c r="Y32" s="165"/>
      <c r="Z32" s="165"/>
      <c r="AA32" s="165"/>
      <c r="AB32" s="165"/>
      <c r="AC32" s="165"/>
      <c r="AD32" s="165"/>
      <c r="AE32" s="165"/>
      <c r="AK32" s="164">
        <v>0</v>
      </c>
      <c r="AL32" s="165"/>
      <c r="AM32" s="165"/>
      <c r="AN32" s="165"/>
      <c r="AO32" s="165"/>
      <c r="AR32" s="29"/>
    </row>
    <row r="33" spans="2:52" s="2" customFormat="1" ht="14.45" hidden="1" customHeight="1">
      <c r="B33" s="29"/>
      <c r="F33" s="30" t="s">
        <v>39</v>
      </c>
      <c r="L33" s="159">
        <v>0</v>
      </c>
      <c r="M33" s="158"/>
      <c r="N33" s="158"/>
      <c r="O33" s="158"/>
      <c r="P33" s="158"/>
      <c r="Q33" s="31"/>
      <c r="R33" s="31"/>
      <c r="S33" s="31"/>
      <c r="T33" s="31"/>
      <c r="U33" s="31"/>
      <c r="V33" s="31"/>
      <c r="W33" s="157" t="e">
        <f>ROUND(BD94, 2)</f>
        <v>#REF!</v>
      </c>
      <c r="X33" s="158"/>
      <c r="Y33" s="158"/>
      <c r="Z33" s="158"/>
      <c r="AA33" s="158"/>
      <c r="AB33" s="158"/>
      <c r="AC33" s="158"/>
      <c r="AD33" s="158"/>
      <c r="AE33" s="158"/>
      <c r="AF33" s="31"/>
      <c r="AG33" s="31"/>
      <c r="AH33" s="31"/>
      <c r="AI33" s="31"/>
      <c r="AJ33" s="31"/>
      <c r="AK33" s="157">
        <v>0</v>
      </c>
      <c r="AL33" s="158"/>
      <c r="AM33" s="158"/>
      <c r="AN33" s="158"/>
      <c r="AO33" s="158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160" t="s">
        <v>42</v>
      </c>
      <c r="Y35" s="161"/>
      <c r="Z35" s="161"/>
      <c r="AA35" s="161"/>
      <c r="AB35" s="161"/>
      <c r="AC35" s="35"/>
      <c r="AD35" s="35"/>
      <c r="AE35" s="35"/>
      <c r="AF35" s="35"/>
      <c r="AG35" s="35"/>
      <c r="AH35" s="35"/>
      <c r="AI35" s="35"/>
      <c r="AJ35" s="35"/>
      <c r="AK35" s="162" t="e">
        <f>SUM(AK26:AK33)</f>
        <v>#REF!</v>
      </c>
      <c r="AL35" s="161"/>
      <c r="AM35" s="161"/>
      <c r="AN35" s="161"/>
      <c r="AO35" s="163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45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46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45</v>
      </c>
      <c r="AI60" s="27"/>
      <c r="AJ60" s="27"/>
      <c r="AK60" s="27"/>
      <c r="AL60" s="27"/>
      <c r="AM60" s="39" t="s">
        <v>46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45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46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45</v>
      </c>
      <c r="AI75" s="27"/>
      <c r="AJ75" s="27"/>
      <c r="AK75" s="27"/>
      <c r="AL75" s="27"/>
      <c r="AM75" s="39" t="s">
        <v>46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49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10</v>
      </c>
      <c r="L84" s="3" t="str">
        <f>K5</f>
        <v>2023-22</v>
      </c>
      <c r="AR84" s="44"/>
    </row>
    <row r="85" spans="1:91" s="4" customFormat="1" ht="36.950000000000003" customHeight="1">
      <c r="B85" s="45"/>
      <c r="C85" s="46" t="s">
        <v>12</v>
      </c>
      <c r="L85" s="148" t="str">
        <f>K6</f>
        <v>Bytový dom Terchovská</v>
      </c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>Okres Bratislava II., Ružinov, k.ú. Trnávka</v>
      </c>
      <c r="AI87" s="22" t="s">
        <v>18</v>
      </c>
      <c r="AM87" s="150" t="str">
        <f>IF(AN8= "","",AN8)</f>
        <v>5. 6. 2023</v>
      </c>
      <c r="AN87" s="150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20</v>
      </c>
      <c r="L89" s="3" t="str">
        <f>IF(E11= "","",E11)</f>
        <v xml:space="preserve"> </v>
      </c>
      <c r="AI89" s="22" t="s">
        <v>25</v>
      </c>
      <c r="AM89" s="151" t="str">
        <f>IF(E17="","",E17)</f>
        <v xml:space="preserve"> </v>
      </c>
      <c r="AN89" s="152"/>
      <c r="AO89" s="152"/>
      <c r="AP89" s="152"/>
      <c r="AR89" s="25"/>
      <c r="AS89" s="153" t="s">
        <v>50</v>
      </c>
      <c r="AT89" s="154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51" t="str">
        <f>IF(E20="","",E20)</f>
        <v xml:space="preserve"> </v>
      </c>
      <c r="AN90" s="152"/>
      <c r="AO90" s="152"/>
      <c r="AP90" s="152"/>
      <c r="AR90" s="25"/>
      <c r="AS90" s="155"/>
      <c r="AT90" s="156"/>
      <c r="BD90" s="52"/>
    </row>
    <row r="91" spans="1:91" s="1" customFormat="1" ht="10.9" customHeight="1">
      <c r="B91" s="25"/>
      <c r="AR91" s="25"/>
      <c r="AS91" s="155"/>
      <c r="AT91" s="156"/>
      <c r="BD91" s="52"/>
    </row>
    <row r="92" spans="1:91" s="1" customFormat="1" ht="29.25" customHeight="1">
      <c r="B92" s="25"/>
      <c r="C92" s="141" t="s">
        <v>51</v>
      </c>
      <c r="D92" s="142"/>
      <c r="E92" s="142"/>
      <c r="F92" s="142"/>
      <c r="G92" s="142"/>
      <c r="H92" s="53"/>
      <c r="I92" s="143" t="s">
        <v>52</v>
      </c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  <c r="X92" s="142"/>
      <c r="Y92" s="142"/>
      <c r="Z92" s="142"/>
      <c r="AA92" s="142"/>
      <c r="AB92" s="142"/>
      <c r="AC92" s="142"/>
      <c r="AD92" s="142"/>
      <c r="AE92" s="142"/>
      <c r="AF92" s="142"/>
      <c r="AG92" s="144" t="s">
        <v>53</v>
      </c>
      <c r="AH92" s="142"/>
      <c r="AI92" s="142"/>
      <c r="AJ92" s="142"/>
      <c r="AK92" s="142"/>
      <c r="AL92" s="142"/>
      <c r="AM92" s="142"/>
      <c r="AN92" s="143" t="s">
        <v>54</v>
      </c>
      <c r="AO92" s="142"/>
      <c r="AP92" s="145"/>
      <c r="AQ92" s="54" t="s">
        <v>55</v>
      </c>
      <c r="AR92" s="25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46" t="e">
        <f>ROUND(SUM(AG95:AG97),2)</f>
        <v>#REF!</v>
      </c>
      <c r="AH94" s="146"/>
      <c r="AI94" s="146"/>
      <c r="AJ94" s="146"/>
      <c r="AK94" s="146"/>
      <c r="AL94" s="146"/>
      <c r="AM94" s="146"/>
      <c r="AN94" s="147" t="e">
        <f>SUM(AG94,AT94)</f>
        <v>#REF!</v>
      </c>
      <c r="AO94" s="147"/>
      <c r="AP94" s="147"/>
      <c r="AQ94" s="63" t="s">
        <v>1</v>
      </c>
      <c r="AR94" s="59"/>
      <c r="AS94" s="64">
        <f>ROUND(SUM(AS95:AS97),2)</f>
        <v>0</v>
      </c>
      <c r="AT94" s="65" t="e">
        <f>ROUND(SUM(AV94:AW94),2)</f>
        <v>#REF!</v>
      </c>
      <c r="AU94" s="66" t="e">
        <f>ROUND(SUM(AU95:AU97),5)</f>
        <v>#REF!</v>
      </c>
      <c r="AV94" s="65" t="e">
        <f>ROUND(AZ94*L29,2)</f>
        <v>#REF!</v>
      </c>
      <c r="AW94" s="65" t="e">
        <f>ROUND(BA94*L30,2)</f>
        <v>#REF!</v>
      </c>
      <c r="AX94" s="65" t="e">
        <f>ROUND(BB94*L29,2)</f>
        <v>#REF!</v>
      </c>
      <c r="AY94" s="65" t="e">
        <f>ROUND(BC94*L30,2)</f>
        <v>#REF!</v>
      </c>
      <c r="AZ94" s="65" t="e">
        <f>ROUND(SUM(AZ95:AZ97),2)</f>
        <v>#REF!</v>
      </c>
      <c r="BA94" s="65" t="e">
        <f>ROUND(SUM(BA95:BA97),2)</f>
        <v>#REF!</v>
      </c>
      <c r="BB94" s="65" t="e">
        <f>ROUND(SUM(BB95:BB97),2)</f>
        <v>#REF!</v>
      </c>
      <c r="BC94" s="65" t="e">
        <f>ROUND(SUM(BC95:BC97),2)</f>
        <v>#REF!</v>
      </c>
      <c r="BD94" s="67" t="e">
        <f>ROUND(SUM(BD95:BD97),2)</f>
        <v>#REF!</v>
      </c>
      <c r="BS94" s="68" t="s">
        <v>69</v>
      </c>
      <c r="BT94" s="68" t="s">
        <v>70</v>
      </c>
      <c r="BU94" s="69" t="s">
        <v>71</v>
      </c>
      <c r="BV94" s="68" t="s">
        <v>72</v>
      </c>
      <c r="BW94" s="68" t="s">
        <v>4</v>
      </c>
      <c r="BX94" s="68" t="s">
        <v>73</v>
      </c>
      <c r="CL94" s="68" t="s">
        <v>1</v>
      </c>
    </row>
    <row r="95" spans="1:91" s="6" customFormat="1" ht="37.5" customHeight="1">
      <c r="A95" s="70" t="s">
        <v>74</v>
      </c>
      <c r="B95" s="71"/>
      <c r="C95" s="72"/>
      <c r="D95" s="140" t="s">
        <v>75</v>
      </c>
      <c r="E95" s="140"/>
      <c r="F95" s="140"/>
      <c r="G95" s="140"/>
      <c r="H95" s="140"/>
      <c r="I95" s="73"/>
      <c r="J95" s="140" t="s">
        <v>76</v>
      </c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38">
        <f>'SO 01 ZTI - A - Zdravotec...'!J30</f>
        <v>0</v>
      </c>
      <c r="AH95" s="139"/>
      <c r="AI95" s="139"/>
      <c r="AJ95" s="139"/>
      <c r="AK95" s="139"/>
      <c r="AL95" s="139"/>
      <c r="AM95" s="139"/>
      <c r="AN95" s="138" t="e">
        <f>SUM(AG95,AT95)</f>
        <v>#REF!</v>
      </c>
      <c r="AO95" s="139"/>
      <c r="AP95" s="139"/>
      <c r="AQ95" s="74" t="s">
        <v>77</v>
      </c>
      <c r="AR95" s="71"/>
      <c r="AS95" s="75">
        <v>0</v>
      </c>
      <c r="AT95" s="76" t="e">
        <f>ROUND(SUM(AV95:AW95),2)</f>
        <v>#REF!</v>
      </c>
      <c r="AU95" s="77" t="e">
        <f>'SO 01 ZTI - A - Zdravotec...'!#REF!</f>
        <v>#REF!</v>
      </c>
      <c r="AV95" s="76" t="e">
        <f>'SO 01 ZTI - A - Zdravotec...'!J33</f>
        <v>#REF!</v>
      </c>
      <c r="AW95" s="76" t="e">
        <f>'SO 01 ZTI - A - Zdravotec...'!J34</f>
        <v>#REF!</v>
      </c>
      <c r="AX95" s="76">
        <f>'SO 01 ZTI - A - Zdravotec...'!J35</f>
        <v>0</v>
      </c>
      <c r="AY95" s="76">
        <f>'SO 01 ZTI - A - Zdravotec...'!J36</f>
        <v>0</v>
      </c>
      <c r="AZ95" s="76" t="e">
        <f>'SO 01 ZTI - A - Zdravotec...'!F33</f>
        <v>#REF!</v>
      </c>
      <c r="BA95" s="76" t="e">
        <f>'SO 01 ZTI - A - Zdravotec...'!F34</f>
        <v>#REF!</v>
      </c>
      <c r="BB95" s="76" t="e">
        <f>'SO 01 ZTI - A - Zdravotec...'!F35</f>
        <v>#REF!</v>
      </c>
      <c r="BC95" s="76" t="e">
        <f>'SO 01 ZTI - A - Zdravotec...'!F36</f>
        <v>#REF!</v>
      </c>
      <c r="BD95" s="78" t="e">
        <f>'SO 01 ZTI - A - Zdravotec...'!F37</f>
        <v>#REF!</v>
      </c>
      <c r="BT95" s="79" t="s">
        <v>78</v>
      </c>
      <c r="BV95" s="79" t="s">
        <v>72</v>
      </c>
      <c r="BW95" s="79" t="s">
        <v>79</v>
      </c>
      <c r="BX95" s="79" t="s">
        <v>4</v>
      </c>
      <c r="CL95" s="79" t="s">
        <v>1</v>
      </c>
      <c r="CM95" s="79" t="s">
        <v>70</v>
      </c>
    </row>
    <row r="96" spans="1:91" s="6" customFormat="1" ht="37.5" customHeight="1">
      <c r="A96" s="70" t="s">
        <v>74</v>
      </c>
      <c r="B96" s="71"/>
      <c r="C96" s="72"/>
      <c r="D96" s="140" t="s">
        <v>80</v>
      </c>
      <c r="E96" s="140"/>
      <c r="F96" s="140"/>
      <c r="G96" s="140"/>
      <c r="H96" s="140"/>
      <c r="I96" s="73"/>
      <c r="J96" s="140" t="s">
        <v>81</v>
      </c>
      <c r="K96" s="140"/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38">
        <f>'SO 01 ZTI - B - Zdravotec...'!J30</f>
        <v>0</v>
      </c>
      <c r="AH96" s="139"/>
      <c r="AI96" s="139"/>
      <c r="AJ96" s="139"/>
      <c r="AK96" s="139"/>
      <c r="AL96" s="139"/>
      <c r="AM96" s="139"/>
      <c r="AN96" s="138" t="e">
        <f>SUM(AG96,AT96)</f>
        <v>#REF!</v>
      </c>
      <c r="AO96" s="139"/>
      <c r="AP96" s="139"/>
      <c r="AQ96" s="74" t="s">
        <v>77</v>
      </c>
      <c r="AR96" s="71"/>
      <c r="AS96" s="75">
        <v>0</v>
      </c>
      <c r="AT96" s="76" t="e">
        <f>ROUND(SUM(AV96:AW96),2)</f>
        <v>#REF!</v>
      </c>
      <c r="AU96" s="77" t="e">
        <f>'SO 01 ZTI - B - Zdravotec...'!#REF!</f>
        <v>#REF!</v>
      </c>
      <c r="AV96" s="76" t="e">
        <f>'SO 01 ZTI - B - Zdravotec...'!J33</f>
        <v>#REF!</v>
      </c>
      <c r="AW96" s="76" t="e">
        <f>'SO 01 ZTI - B - Zdravotec...'!J34</f>
        <v>#REF!</v>
      </c>
      <c r="AX96" s="76">
        <f>'SO 01 ZTI - B - Zdravotec...'!J35</f>
        <v>0</v>
      </c>
      <c r="AY96" s="76">
        <f>'SO 01 ZTI - B - Zdravotec...'!J36</f>
        <v>0</v>
      </c>
      <c r="AZ96" s="76" t="e">
        <f>'SO 01 ZTI - B - Zdravotec...'!F33</f>
        <v>#REF!</v>
      </c>
      <c r="BA96" s="76" t="e">
        <f>'SO 01 ZTI - B - Zdravotec...'!F34</f>
        <v>#REF!</v>
      </c>
      <c r="BB96" s="76" t="e">
        <f>'SO 01 ZTI - B - Zdravotec...'!F35</f>
        <v>#REF!</v>
      </c>
      <c r="BC96" s="76" t="e">
        <f>'SO 01 ZTI - B - Zdravotec...'!F36</f>
        <v>#REF!</v>
      </c>
      <c r="BD96" s="78" t="e">
        <f>'SO 01 ZTI - B - Zdravotec...'!F37</f>
        <v>#REF!</v>
      </c>
      <c r="BT96" s="79" t="s">
        <v>78</v>
      </c>
      <c r="BV96" s="79" t="s">
        <v>72</v>
      </c>
      <c r="BW96" s="79" t="s">
        <v>82</v>
      </c>
      <c r="BX96" s="79" t="s">
        <v>4</v>
      </c>
      <c r="CL96" s="79" t="s">
        <v>1</v>
      </c>
      <c r="CM96" s="79" t="s">
        <v>70</v>
      </c>
    </row>
    <row r="97" spans="1:91" s="6" customFormat="1" ht="37.5" customHeight="1">
      <c r="A97" s="70" t="s">
        <v>74</v>
      </c>
      <c r="B97" s="71"/>
      <c r="C97" s="72"/>
      <c r="D97" s="140" t="s">
        <v>83</v>
      </c>
      <c r="E97" s="140"/>
      <c r="F97" s="140"/>
      <c r="G97" s="140"/>
      <c r="H97" s="140"/>
      <c r="I97" s="73"/>
      <c r="J97" s="140" t="s">
        <v>84</v>
      </c>
      <c r="K97" s="140"/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38" t="e">
        <f>'SO 01 ZTI - C - Zdravotec...'!J30</f>
        <v>#REF!</v>
      </c>
      <c r="AH97" s="139"/>
      <c r="AI97" s="139"/>
      <c r="AJ97" s="139"/>
      <c r="AK97" s="139"/>
      <c r="AL97" s="139"/>
      <c r="AM97" s="139"/>
      <c r="AN97" s="138" t="e">
        <f>SUM(AG97,AT97)</f>
        <v>#REF!</v>
      </c>
      <c r="AO97" s="139"/>
      <c r="AP97" s="139"/>
      <c r="AQ97" s="74" t="s">
        <v>77</v>
      </c>
      <c r="AR97" s="71"/>
      <c r="AS97" s="80">
        <v>0</v>
      </c>
      <c r="AT97" s="81" t="e">
        <f>ROUND(SUM(AV97:AW97),2)</f>
        <v>#REF!</v>
      </c>
      <c r="AU97" s="82" t="e">
        <f>'SO 01 ZTI - C - Zdravotec...'!#REF!</f>
        <v>#REF!</v>
      </c>
      <c r="AV97" s="81" t="e">
        <f>'SO 01 ZTI - C - Zdravotec...'!J33</f>
        <v>#REF!</v>
      </c>
      <c r="AW97" s="81" t="e">
        <f>'SO 01 ZTI - C - Zdravotec...'!J34</f>
        <v>#REF!</v>
      </c>
      <c r="AX97" s="81">
        <f>'SO 01 ZTI - C - Zdravotec...'!J35</f>
        <v>0</v>
      </c>
      <c r="AY97" s="81">
        <f>'SO 01 ZTI - C - Zdravotec...'!J36</f>
        <v>0</v>
      </c>
      <c r="AZ97" s="81" t="e">
        <f>'SO 01 ZTI - C - Zdravotec...'!F33</f>
        <v>#REF!</v>
      </c>
      <c r="BA97" s="81" t="e">
        <f>'SO 01 ZTI - C - Zdravotec...'!F34</f>
        <v>#REF!</v>
      </c>
      <c r="BB97" s="81" t="e">
        <f>'SO 01 ZTI - C - Zdravotec...'!F35</f>
        <v>#REF!</v>
      </c>
      <c r="BC97" s="81" t="e">
        <f>'SO 01 ZTI - C - Zdravotec...'!F36</f>
        <v>#REF!</v>
      </c>
      <c r="BD97" s="83" t="e">
        <f>'SO 01 ZTI - C - Zdravotec...'!F37</f>
        <v>#REF!</v>
      </c>
      <c r="BT97" s="79" t="s">
        <v>78</v>
      </c>
      <c r="BV97" s="79" t="s">
        <v>72</v>
      </c>
      <c r="BW97" s="79" t="s">
        <v>85</v>
      </c>
      <c r="BX97" s="79" t="s">
        <v>4</v>
      </c>
      <c r="CL97" s="79" t="s">
        <v>1</v>
      </c>
      <c r="CM97" s="79" t="s">
        <v>70</v>
      </c>
    </row>
    <row r="98" spans="1:91" s="1" customFormat="1" ht="30" customHeight="1">
      <c r="B98" s="25"/>
      <c r="AR98" s="25"/>
    </row>
    <row r="99" spans="1:91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25"/>
    </row>
  </sheetData>
  <mergeCells count="48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O 01 ZTI - A - Zdravotec...'!C2" display="/" xr:uid="{00000000-0004-0000-0000-000000000000}"/>
    <hyperlink ref="A96" location="'SO 01 ZTI - B - Zdravotec...'!C2" display="/" xr:uid="{00000000-0004-0000-0000-000001000000}"/>
    <hyperlink ref="A97" location="'SO 01 ZTI - C - Zdravotec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K254"/>
  <sheetViews>
    <sheetView showGridLines="0" topLeftCell="A239" workbookViewId="0">
      <selection activeCell="F261" sqref="F261"/>
    </sheetView>
  </sheetViews>
  <sheetFormatPr defaultRowHeight="11.25"/>
  <cols>
    <col min="1" max="1" width="8.33203125" style="184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</cols>
  <sheetData>
    <row r="2" spans="1:11" ht="36.950000000000003" customHeight="1"/>
    <row r="3" spans="1:1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</row>
    <row r="4" spans="1:11" ht="24.95" customHeight="1">
      <c r="B4" s="16"/>
      <c r="D4" s="17" t="s">
        <v>86</v>
      </c>
    </row>
    <row r="5" spans="1:11" ht="6.95" customHeight="1">
      <c r="B5" s="16"/>
    </row>
    <row r="6" spans="1:11" ht="12" customHeight="1">
      <c r="B6" s="16"/>
      <c r="D6" s="22" t="s">
        <v>12</v>
      </c>
    </row>
    <row r="7" spans="1:11" ht="16.5" customHeight="1">
      <c r="B7" s="16"/>
      <c r="E7" s="174" t="str">
        <f>'Rekapitulácia stavby'!K6</f>
        <v>Bytový dom Terchovská</v>
      </c>
      <c r="F7" s="175"/>
      <c r="G7" s="175"/>
      <c r="H7" s="175"/>
    </row>
    <row r="8" spans="1:11" s="1" customFormat="1" ht="12" customHeight="1">
      <c r="A8" s="185"/>
      <c r="B8" s="25"/>
      <c r="D8" s="22" t="s">
        <v>87</v>
      </c>
    </row>
    <row r="9" spans="1:11" s="1" customFormat="1" ht="30" customHeight="1">
      <c r="A9" s="185"/>
      <c r="B9" s="25"/>
      <c r="E9" s="148" t="s">
        <v>88</v>
      </c>
      <c r="F9" s="173"/>
      <c r="G9" s="173"/>
      <c r="H9" s="173"/>
    </row>
    <row r="10" spans="1:11" s="1" customFormat="1">
      <c r="A10" s="185"/>
      <c r="B10" s="25"/>
    </row>
    <row r="11" spans="1:11" s="1" customFormat="1" ht="12" customHeight="1">
      <c r="A11" s="185"/>
      <c r="B11" s="25"/>
      <c r="D11" s="22" t="s">
        <v>14</v>
      </c>
      <c r="F11" s="20" t="s">
        <v>1</v>
      </c>
      <c r="I11" s="22" t="s">
        <v>15</v>
      </c>
      <c r="J11" s="20" t="s">
        <v>1</v>
      </c>
    </row>
    <row r="12" spans="1:11" s="1" customFormat="1" ht="12" customHeight="1">
      <c r="A12" s="185"/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5. 6. 2023</v>
      </c>
    </row>
    <row r="13" spans="1:11" s="1" customFormat="1" ht="10.9" customHeight="1">
      <c r="A13" s="185"/>
      <c r="B13" s="25"/>
    </row>
    <row r="14" spans="1:11" s="1" customFormat="1" ht="12" customHeight="1">
      <c r="A14" s="185"/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</row>
    <row r="15" spans="1:11" s="1" customFormat="1" ht="18" customHeight="1">
      <c r="A15" s="185"/>
      <c r="B15" s="25"/>
      <c r="E15" s="20" t="str">
        <f>IF('Rekapitulácia stavby'!E11="","",'Rekapitulácia stavby'!E11)</f>
        <v xml:space="preserve"> </v>
      </c>
      <c r="I15" s="22" t="s">
        <v>23</v>
      </c>
      <c r="J15" s="20" t="str">
        <f>IF('Rekapitulácia stavby'!AN11="","",'Rekapitulácia stavby'!AN11)</f>
        <v/>
      </c>
    </row>
    <row r="16" spans="1:11" s="1" customFormat="1" ht="6.95" customHeight="1">
      <c r="A16" s="185"/>
      <c r="B16" s="25"/>
    </row>
    <row r="17" spans="1:11" s="1" customFormat="1" ht="12" customHeight="1">
      <c r="A17" s="185"/>
      <c r="B17" s="25"/>
      <c r="D17" s="22" t="s">
        <v>24</v>
      </c>
      <c r="I17" s="22" t="s">
        <v>21</v>
      </c>
      <c r="J17" s="20" t="str">
        <f>'Rekapitulácia stavby'!AN13</f>
        <v/>
      </c>
    </row>
    <row r="18" spans="1:11" s="1" customFormat="1" ht="18" customHeight="1">
      <c r="A18" s="185"/>
      <c r="B18" s="25"/>
      <c r="E18" s="167" t="str">
        <f>'Rekapitulácia stavby'!E14</f>
        <v xml:space="preserve"> </v>
      </c>
      <c r="F18" s="167"/>
      <c r="G18" s="167"/>
      <c r="H18" s="167"/>
      <c r="I18" s="22" t="s">
        <v>23</v>
      </c>
      <c r="J18" s="20" t="str">
        <f>'Rekapitulácia stavby'!AN14</f>
        <v/>
      </c>
    </row>
    <row r="19" spans="1:11" s="1" customFormat="1" ht="6.95" customHeight="1">
      <c r="A19" s="185"/>
      <c r="B19" s="25"/>
    </row>
    <row r="20" spans="1:11" s="1" customFormat="1" ht="12" customHeight="1">
      <c r="A20" s="185"/>
      <c r="B20" s="25"/>
      <c r="D20" s="22" t="s">
        <v>25</v>
      </c>
      <c r="I20" s="22" t="s">
        <v>21</v>
      </c>
      <c r="J20" s="20" t="str">
        <f>IF('Rekapitulácia stavby'!AN16="","",'Rekapitulácia stavby'!AN16)</f>
        <v/>
      </c>
    </row>
    <row r="21" spans="1:11" s="1" customFormat="1" ht="18" customHeight="1">
      <c r="A21" s="185"/>
      <c r="B21" s="25"/>
      <c r="E21" s="20" t="str">
        <f>IF('Rekapitulácia stavby'!E17="","",'Rekapitulácia stavby'!E17)</f>
        <v xml:space="preserve"> </v>
      </c>
      <c r="I21" s="22" t="s">
        <v>23</v>
      </c>
      <c r="J21" s="20" t="str">
        <f>IF('Rekapitulácia stavby'!AN17="","",'Rekapitulácia stavby'!AN17)</f>
        <v/>
      </c>
    </row>
    <row r="22" spans="1:11" s="1" customFormat="1" ht="6.95" customHeight="1">
      <c r="A22" s="185"/>
      <c r="B22" s="25"/>
    </row>
    <row r="23" spans="1:11" s="1" customFormat="1" ht="12" customHeight="1">
      <c r="A23" s="185"/>
      <c r="B23" s="25"/>
      <c r="D23" s="22" t="s">
        <v>28</v>
      </c>
      <c r="I23" s="22" t="s">
        <v>21</v>
      </c>
      <c r="J23" s="20" t="str">
        <f>IF('Rekapitulácia stavby'!AN19="","",'Rekapitulácia stavby'!AN19)</f>
        <v/>
      </c>
    </row>
    <row r="24" spans="1:11" s="1" customFormat="1" ht="18" customHeight="1">
      <c r="A24" s="185"/>
      <c r="B24" s="25"/>
      <c r="E24" s="20" t="str">
        <f>IF('Rekapitulácia stavby'!E20="","",'Rekapitulácia stavby'!E20)</f>
        <v xml:space="preserve"> </v>
      </c>
      <c r="I24" s="22" t="s">
        <v>23</v>
      </c>
      <c r="J24" s="20" t="str">
        <f>IF('Rekapitulácia stavby'!AN20="","",'Rekapitulácia stavby'!AN20)</f>
        <v/>
      </c>
    </row>
    <row r="25" spans="1:11" s="1" customFormat="1" ht="6.95" customHeight="1">
      <c r="A25" s="185"/>
      <c r="B25" s="25"/>
    </row>
    <row r="26" spans="1:11" s="1" customFormat="1" ht="12" customHeight="1">
      <c r="A26" s="185"/>
      <c r="B26" s="25"/>
      <c r="D26" s="22" t="s">
        <v>29</v>
      </c>
    </row>
    <row r="27" spans="1:11" s="7" customFormat="1" ht="16.5" customHeight="1">
      <c r="A27" s="186"/>
      <c r="B27" s="84"/>
      <c r="E27" s="169" t="s">
        <v>1</v>
      </c>
      <c r="F27" s="169"/>
      <c r="G27" s="169"/>
      <c r="H27" s="169"/>
    </row>
    <row r="28" spans="1:11" s="1" customFormat="1" ht="6.95" customHeight="1">
      <c r="A28" s="185"/>
      <c r="B28" s="25"/>
    </row>
    <row r="29" spans="1:11" s="1" customFormat="1" ht="6.95" customHeight="1">
      <c r="A29" s="185"/>
      <c r="B29" s="25"/>
      <c r="D29" s="49"/>
      <c r="E29" s="49"/>
      <c r="F29" s="49"/>
      <c r="G29" s="49"/>
      <c r="H29" s="49"/>
      <c r="I29" s="49"/>
      <c r="J29" s="49"/>
      <c r="K29" s="49"/>
    </row>
    <row r="30" spans="1:11" s="1" customFormat="1" ht="25.35" customHeight="1">
      <c r="A30" s="185"/>
      <c r="B30" s="25"/>
      <c r="D30" s="85" t="s">
        <v>30</v>
      </c>
      <c r="J30" s="62">
        <f>ROUND(J124, 2)</f>
        <v>0</v>
      </c>
    </row>
    <row r="31" spans="1:11" s="1" customFormat="1" ht="6.95" customHeight="1">
      <c r="A31" s="185"/>
      <c r="B31" s="25"/>
      <c r="D31" s="49"/>
      <c r="E31" s="49"/>
      <c r="F31" s="49"/>
      <c r="G31" s="49"/>
      <c r="H31" s="49"/>
      <c r="I31" s="49"/>
      <c r="J31" s="49"/>
      <c r="K31" s="49"/>
    </row>
    <row r="32" spans="1:11" s="1" customFormat="1" ht="14.45" customHeight="1">
      <c r="A32" s="185"/>
      <c r="B32" s="25"/>
      <c r="F32" s="28" t="s">
        <v>32</v>
      </c>
      <c r="I32" s="28" t="s">
        <v>31</v>
      </c>
      <c r="J32" s="28" t="s">
        <v>33</v>
      </c>
    </row>
    <row r="33" spans="1:11" s="1" customFormat="1" ht="14.45" customHeight="1">
      <c r="A33" s="185"/>
      <c r="B33" s="25"/>
      <c r="D33" s="51" t="s">
        <v>34</v>
      </c>
      <c r="E33" s="30" t="s">
        <v>35</v>
      </c>
      <c r="F33" s="86" t="e">
        <f>ROUND((SUM(#REF!)),  2)</f>
        <v>#REF!</v>
      </c>
      <c r="G33" s="87"/>
      <c r="H33" s="87"/>
      <c r="I33" s="88">
        <v>0.2</v>
      </c>
      <c r="J33" s="86" t="e">
        <f>ROUND(((SUM(#REF!))*I33),  2)</f>
        <v>#REF!</v>
      </c>
    </row>
    <row r="34" spans="1:11" s="1" customFormat="1" ht="14.45" customHeight="1">
      <c r="A34" s="185"/>
      <c r="B34" s="25"/>
      <c r="E34" s="30" t="s">
        <v>36</v>
      </c>
      <c r="F34" s="89" t="e">
        <f>ROUND((SUM(#REF!)),  2)</f>
        <v>#REF!</v>
      </c>
      <c r="I34" s="90">
        <v>0.2</v>
      </c>
      <c r="J34" s="89" t="e">
        <f>ROUND(((SUM(#REF!))*I34),  2)</f>
        <v>#REF!</v>
      </c>
    </row>
    <row r="35" spans="1:11" s="1" customFormat="1" ht="14.45" hidden="1" customHeight="1">
      <c r="A35" s="185"/>
      <c r="B35" s="25"/>
      <c r="E35" s="22" t="s">
        <v>37</v>
      </c>
      <c r="F35" s="89" t="e">
        <f>ROUND((SUM(#REF!)),  2)</f>
        <v>#REF!</v>
      </c>
      <c r="I35" s="90">
        <v>0.2</v>
      </c>
      <c r="J35" s="89">
        <f>0</f>
        <v>0</v>
      </c>
    </row>
    <row r="36" spans="1:11" s="1" customFormat="1" ht="14.45" hidden="1" customHeight="1">
      <c r="A36" s="185"/>
      <c r="B36" s="25"/>
      <c r="E36" s="22" t="s">
        <v>38</v>
      </c>
      <c r="F36" s="89" t="e">
        <f>ROUND((SUM(#REF!)),  2)</f>
        <v>#REF!</v>
      </c>
      <c r="I36" s="90">
        <v>0.2</v>
      </c>
      <c r="J36" s="89">
        <f>0</f>
        <v>0</v>
      </c>
    </row>
    <row r="37" spans="1:11" s="1" customFormat="1" ht="14.45" hidden="1" customHeight="1">
      <c r="A37" s="185"/>
      <c r="B37" s="25"/>
      <c r="E37" s="30" t="s">
        <v>39</v>
      </c>
      <c r="F37" s="86" t="e">
        <f>ROUND((SUM(#REF!)),  2)</f>
        <v>#REF!</v>
      </c>
      <c r="G37" s="87"/>
      <c r="H37" s="87"/>
      <c r="I37" s="88">
        <v>0</v>
      </c>
      <c r="J37" s="86">
        <f>0</f>
        <v>0</v>
      </c>
    </row>
    <row r="38" spans="1:11" s="1" customFormat="1" ht="6.95" customHeight="1">
      <c r="A38" s="185"/>
      <c r="B38" s="25"/>
    </row>
    <row r="39" spans="1:11" s="1" customFormat="1" ht="25.35" customHeight="1">
      <c r="A39" s="185"/>
      <c r="B39" s="25"/>
      <c r="C39" s="91"/>
      <c r="D39" s="92" t="s">
        <v>40</v>
      </c>
      <c r="E39" s="53"/>
      <c r="F39" s="53"/>
      <c r="G39" s="93" t="s">
        <v>41</v>
      </c>
      <c r="H39" s="94" t="s">
        <v>42</v>
      </c>
      <c r="I39" s="53"/>
      <c r="J39" s="95" t="e">
        <f>SUM(J30:J37)</f>
        <v>#REF!</v>
      </c>
      <c r="K39" s="96"/>
    </row>
    <row r="40" spans="1:11" s="1" customFormat="1" ht="14.45" customHeight="1">
      <c r="A40" s="185"/>
      <c r="B40" s="25"/>
    </row>
    <row r="41" spans="1:11" ht="14.45" customHeight="1">
      <c r="B41" s="16"/>
    </row>
    <row r="42" spans="1:11" ht="14.45" customHeight="1">
      <c r="B42" s="16"/>
    </row>
    <row r="43" spans="1:11" ht="14.45" customHeight="1">
      <c r="B43" s="16"/>
    </row>
    <row r="44" spans="1:11" ht="14.45" customHeight="1">
      <c r="B44" s="16"/>
    </row>
    <row r="45" spans="1:11" ht="14.45" customHeight="1">
      <c r="B45" s="16"/>
    </row>
    <row r="46" spans="1:11" ht="14.45" customHeight="1">
      <c r="B46" s="16"/>
    </row>
    <row r="47" spans="1:11" ht="14.45" customHeight="1">
      <c r="B47" s="16"/>
    </row>
    <row r="48" spans="1:11" ht="14.45" customHeight="1">
      <c r="B48" s="16"/>
    </row>
    <row r="49" spans="1:11" ht="14.45" customHeight="1">
      <c r="B49" s="16"/>
    </row>
    <row r="50" spans="1:11" s="1" customFormat="1" ht="14.45" customHeight="1">
      <c r="A50" s="185"/>
      <c r="B50" s="25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</row>
    <row r="51" spans="1:11">
      <c r="B51" s="16"/>
    </row>
    <row r="52" spans="1:11">
      <c r="B52" s="16"/>
    </row>
    <row r="53" spans="1:11">
      <c r="B53" s="16"/>
    </row>
    <row r="54" spans="1:11">
      <c r="B54" s="16"/>
    </row>
    <row r="55" spans="1:11">
      <c r="B55" s="16"/>
    </row>
    <row r="56" spans="1:11">
      <c r="B56" s="16"/>
    </row>
    <row r="57" spans="1:11">
      <c r="B57" s="16"/>
    </row>
    <row r="58" spans="1:11">
      <c r="B58" s="16"/>
    </row>
    <row r="59" spans="1:11">
      <c r="B59" s="16"/>
    </row>
    <row r="60" spans="1:11">
      <c r="B60" s="16"/>
    </row>
    <row r="61" spans="1:11" s="1" customFormat="1" ht="12.75">
      <c r="A61" s="185"/>
      <c r="B61" s="25"/>
      <c r="D61" s="39" t="s">
        <v>45</v>
      </c>
      <c r="E61" s="27"/>
      <c r="F61" s="97" t="s">
        <v>46</v>
      </c>
      <c r="G61" s="39" t="s">
        <v>45</v>
      </c>
      <c r="H61" s="27"/>
      <c r="I61" s="27"/>
      <c r="J61" s="98" t="s">
        <v>46</v>
      </c>
      <c r="K61" s="27"/>
    </row>
    <row r="62" spans="1:11">
      <c r="B62" s="16"/>
    </row>
    <row r="63" spans="1:11">
      <c r="B63" s="16"/>
    </row>
    <row r="64" spans="1:11">
      <c r="B64" s="16"/>
    </row>
    <row r="65" spans="1:11" s="1" customFormat="1" ht="12.75">
      <c r="A65" s="185"/>
      <c r="B65" s="25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</row>
    <row r="66" spans="1:11">
      <c r="B66" s="16"/>
    </row>
    <row r="67" spans="1:11">
      <c r="B67" s="16"/>
    </row>
    <row r="68" spans="1:11">
      <c r="B68" s="16"/>
    </row>
    <row r="69" spans="1:11">
      <c r="B69" s="16"/>
    </row>
    <row r="70" spans="1:11">
      <c r="B70" s="16"/>
    </row>
    <row r="71" spans="1:11">
      <c r="B71" s="16"/>
    </row>
    <row r="72" spans="1:11">
      <c r="B72" s="16"/>
    </row>
    <row r="73" spans="1:11">
      <c r="B73" s="16"/>
    </row>
    <row r="74" spans="1:11">
      <c r="B74" s="16"/>
    </row>
    <row r="75" spans="1:11">
      <c r="B75" s="16"/>
    </row>
    <row r="76" spans="1:11" s="1" customFormat="1" ht="12.75">
      <c r="A76" s="185"/>
      <c r="B76" s="25"/>
      <c r="D76" s="39" t="s">
        <v>45</v>
      </c>
      <c r="E76" s="27"/>
      <c r="F76" s="97" t="s">
        <v>46</v>
      </c>
      <c r="G76" s="39" t="s">
        <v>45</v>
      </c>
      <c r="H76" s="27"/>
      <c r="I76" s="27"/>
      <c r="J76" s="98" t="s">
        <v>46</v>
      </c>
      <c r="K76" s="27"/>
    </row>
    <row r="77" spans="1:11" s="1" customFormat="1" ht="14.45" customHeight="1">
      <c r="A77" s="185"/>
      <c r="B77" s="40"/>
      <c r="C77" s="41"/>
      <c r="D77" s="41"/>
      <c r="E77" s="41"/>
      <c r="F77" s="41"/>
      <c r="G77" s="41"/>
      <c r="H77" s="41"/>
      <c r="I77" s="41"/>
      <c r="J77" s="41"/>
      <c r="K77" s="41"/>
    </row>
    <row r="81" spans="1:11" s="1" customFormat="1" ht="6.95" customHeight="1">
      <c r="A81" s="185"/>
      <c r="B81" s="42"/>
      <c r="C81" s="43"/>
      <c r="D81" s="43"/>
      <c r="E81" s="43"/>
      <c r="F81" s="43"/>
      <c r="G81" s="43"/>
      <c r="H81" s="43"/>
      <c r="I81" s="43"/>
      <c r="J81" s="43"/>
      <c r="K81" s="43"/>
    </row>
    <row r="82" spans="1:11" s="1" customFormat="1" ht="24.95" customHeight="1">
      <c r="A82" s="185"/>
      <c r="B82" s="25"/>
      <c r="C82" s="17" t="s">
        <v>89</v>
      </c>
    </row>
    <row r="83" spans="1:11" s="1" customFormat="1" ht="6.95" customHeight="1">
      <c r="A83" s="185"/>
      <c r="B83" s="25"/>
    </row>
    <row r="84" spans="1:11" s="1" customFormat="1" ht="12" customHeight="1">
      <c r="A84" s="185"/>
      <c r="B84" s="25"/>
      <c r="C84" s="22" t="s">
        <v>12</v>
      </c>
    </row>
    <row r="85" spans="1:11" s="1" customFormat="1" ht="16.5" customHeight="1">
      <c r="A85" s="185"/>
      <c r="B85" s="25"/>
      <c r="E85" s="174" t="str">
        <f>E7</f>
        <v>Bytový dom Terchovská</v>
      </c>
      <c r="F85" s="175"/>
      <c r="G85" s="175"/>
      <c r="H85" s="175"/>
    </row>
    <row r="86" spans="1:11" s="1" customFormat="1" ht="12" customHeight="1">
      <c r="A86" s="185"/>
      <c r="B86" s="25"/>
      <c r="C86" s="22" t="s">
        <v>87</v>
      </c>
    </row>
    <row r="87" spans="1:11" s="1" customFormat="1" ht="30" customHeight="1">
      <c r="A87" s="185"/>
      <c r="B87" s="25"/>
      <c r="E87" s="148" t="str">
        <f>E9</f>
        <v>SO 01 ZTI - A - Zdravotechnické inštalácie- spoločné priestory</v>
      </c>
      <c r="F87" s="173"/>
      <c r="G87" s="173"/>
      <c r="H87" s="173"/>
    </row>
    <row r="88" spans="1:11" s="1" customFormat="1" ht="6.95" customHeight="1">
      <c r="A88" s="185"/>
      <c r="B88" s="25"/>
    </row>
    <row r="89" spans="1:11" s="1" customFormat="1" ht="12" customHeight="1">
      <c r="A89" s="185"/>
      <c r="B89" s="25"/>
      <c r="C89" s="22" t="s">
        <v>16</v>
      </c>
      <c r="F89" s="20" t="str">
        <f>F12</f>
        <v>Okres Bratislava II., Ružinov, k.ú. Trnávka</v>
      </c>
      <c r="I89" s="22" t="s">
        <v>18</v>
      </c>
      <c r="J89" s="48" t="str">
        <f>IF(J12="","",J12)</f>
        <v>5. 6. 2023</v>
      </c>
    </row>
    <row r="90" spans="1:11" s="1" customFormat="1" ht="6.95" customHeight="1">
      <c r="A90" s="185"/>
      <c r="B90" s="25"/>
    </row>
    <row r="91" spans="1:11" s="1" customFormat="1" ht="15.2" customHeight="1">
      <c r="A91" s="185"/>
      <c r="B91" s="25"/>
      <c r="C91" s="22" t="s">
        <v>20</v>
      </c>
      <c r="F91" s="20" t="str">
        <f>E15</f>
        <v xml:space="preserve"> </v>
      </c>
      <c r="I91" s="22" t="s">
        <v>25</v>
      </c>
      <c r="J91" s="23" t="str">
        <f>E21</f>
        <v xml:space="preserve"> </v>
      </c>
    </row>
    <row r="92" spans="1:11" s="1" customFormat="1" ht="15.2" customHeight="1">
      <c r="A92" s="185"/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 xml:space="preserve"> </v>
      </c>
    </row>
    <row r="93" spans="1:11" s="1" customFormat="1" ht="10.35" customHeight="1">
      <c r="A93" s="185"/>
      <c r="B93" s="25"/>
    </row>
    <row r="94" spans="1:11" s="1" customFormat="1" ht="29.25" customHeight="1">
      <c r="A94" s="185"/>
      <c r="B94" s="25"/>
      <c r="C94" s="99" t="s">
        <v>90</v>
      </c>
      <c r="D94" s="91"/>
      <c r="E94" s="91"/>
      <c r="F94" s="91"/>
      <c r="G94" s="91"/>
      <c r="H94" s="91"/>
      <c r="I94" s="91"/>
      <c r="J94" s="100" t="s">
        <v>91</v>
      </c>
      <c r="K94" s="91"/>
    </row>
    <row r="95" spans="1:11" s="1" customFormat="1" ht="10.35" customHeight="1">
      <c r="A95" s="185"/>
      <c r="B95" s="25"/>
    </row>
    <row r="96" spans="1:11" s="1" customFormat="1" ht="22.9" customHeight="1">
      <c r="A96" s="185"/>
      <c r="B96" s="25"/>
      <c r="C96" s="101" t="s">
        <v>92</v>
      </c>
      <c r="J96" s="62">
        <f>J124</f>
        <v>0</v>
      </c>
    </row>
    <row r="97" spans="1:11" s="8" customFormat="1" ht="24.95" customHeight="1">
      <c r="A97" s="187"/>
      <c r="B97" s="102"/>
      <c r="D97" s="103" t="s">
        <v>93</v>
      </c>
      <c r="E97" s="104"/>
      <c r="F97" s="104"/>
      <c r="G97" s="104"/>
      <c r="H97" s="104"/>
      <c r="I97" s="104"/>
      <c r="J97" s="105">
        <f>J125</f>
        <v>0</v>
      </c>
    </row>
    <row r="98" spans="1:11" s="9" customFormat="1" ht="19.899999999999999" customHeight="1">
      <c r="A98" s="188"/>
      <c r="B98" s="106"/>
      <c r="D98" s="107" t="s">
        <v>94</v>
      </c>
      <c r="E98" s="108"/>
      <c r="F98" s="108"/>
      <c r="G98" s="108"/>
      <c r="H98" s="108"/>
      <c r="I98" s="108"/>
      <c r="J98" s="109">
        <f>J126</f>
        <v>0</v>
      </c>
    </row>
    <row r="99" spans="1:11" s="9" customFormat="1" ht="19.899999999999999" customHeight="1">
      <c r="A99" s="188"/>
      <c r="B99" s="106"/>
      <c r="D99" s="107" t="s">
        <v>95</v>
      </c>
      <c r="E99" s="108"/>
      <c r="F99" s="108"/>
      <c r="G99" s="108"/>
      <c r="H99" s="108"/>
      <c r="I99" s="108"/>
      <c r="J99" s="109">
        <f>J151</f>
        <v>0</v>
      </c>
    </row>
    <row r="100" spans="1:11" s="9" customFormat="1" ht="19.899999999999999" customHeight="1">
      <c r="A100" s="188"/>
      <c r="B100" s="106"/>
      <c r="D100" s="107" t="s">
        <v>96</v>
      </c>
      <c r="E100" s="108"/>
      <c r="F100" s="108"/>
      <c r="G100" s="108"/>
      <c r="H100" s="108"/>
      <c r="I100" s="108"/>
      <c r="J100" s="109">
        <f>J170</f>
        <v>0</v>
      </c>
    </row>
    <row r="101" spans="1:11" s="9" customFormat="1" ht="19.899999999999999" customHeight="1">
      <c r="A101" s="188"/>
      <c r="B101" s="106"/>
      <c r="D101" s="107" t="s">
        <v>97</v>
      </c>
      <c r="E101" s="108"/>
      <c r="F101" s="108"/>
      <c r="G101" s="108"/>
      <c r="H101" s="108"/>
      <c r="I101" s="108"/>
      <c r="J101" s="109">
        <f>J226</f>
        <v>0</v>
      </c>
    </row>
    <row r="102" spans="1:11" s="9" customFormat="1" ht="19.899999999999999" customHeight="1">
      <c r="A102" s="188"/>
      <c r="B102" s="106"/>
      <c r="D102" s="107" t="s">
        <v>98</v>
      </c>
      <c r="E102" s="108"/>
      <c r="F102" s="108"/>
      <c r="G102" s="108"/>
      <c r="H102" s="108"/>
      <c r="I102" s="108"/>
      <c r="J102" s="109">
        <f>J246</f>
        <v>0</v>
      </c>
    </row>
    <row r="103" spans="1:11" s="8" customFormat="1" ht="24.95" customHeight="1">
      <c r="A103" s="187"/>
      <c r="B103" s="102"/>
      <c r="D103" s="103" t="s">
        <v>99</v>
      </c>
      <c r="E103" s="104"/>
      <c r="F103" s="104"/>
      <c r="G103" s="104"/>
      <c r="H103" s="104"/>
      <c r="I103" s="104"/>
      <c r="J103" s="105">
        <f>J250</f>
        <v>0</v>
      </c>
    </row>
    <row r="104" spans="1:11" s="9" customFormat="1" ht="19.899999999999999" customHeight="1">
      <c r="A104" s="188"/>
      <c r="B104" s="106"/>
      <c r="D104" s="107" t="s">
        <v>100</v>
      </c>
      <c r="E104" s="108"/>
      <c r="F104" s="108"/>
      <c r="G104" s="108"/>
      <c r="H104" s="108"/>
      <c r="I104" s="108"/>
      <c r="J104" s="109">
        <f>J251</f>
        <v>0</v>
      </c>
    </row>
    <row r="105" spans="1:11" s="1" customFormat="1" ht="21.75" customHeight="1">
      <c r="A105" s="185"/>
      <c r="B105" s="25"/>
    </row>
    <row r="106" spans="1:11" s="1" customFormat="1" ht="6.95" customHeight="1">
      <c r="A106" s="185"/>
      <c r="B106" s="40"/>
      <c r="C106" s="41"/>
      <c r="D106" s="41"/>
      <c r="E106" s="41"/>
      <c r="F106" s="41"/>
      <c r="G106" s="41"/>
      <c r="H106" s="41"/>
      <c r="I106" s="41"/>
      <c r="J106" s="41"/>
      <c r="K106" s="41"/>
    </row>
    <row r="110" spans="1:11" s="1" customFormat="1" ht="6.95" customHeight="1">
      <c r="A110" s="185"/>
      <c r="B110" s="42"/>
      <c r="C110" s="43"/>
      <c r="D110" s="43"/>
      <c r="E110" s="43"/>
      <c r="F110" s="43"/>
      <c r="G110" s="43"/>
      <c r="H110" s="43"/>
      <c r="I110" s="43"/>
      <c r="J110" s="43"/>
      <c r="K110" s="43"/>
    </row>
    <row r="111" spans="1:11" s="1" customFormat="1" ht="24.95" customHeight="1">
      <c r="A111" s="185"/>
      <c r="B111" s="25"/>
      <c r="C111" s="17" t="s">
        <v>101</v>
      </c>
    </row>
    <row r="112" spans="1:11" s="1" customFormat="1" ht="6.95" customHeight="1">
      <c r="A112" s="185"/>
      <c r="B112" s="25"/>
    </row>
    <row r="113" spans="1:11" s="1" customFormat="1" ht="12" customHeight="1">
      <c r="A113" s="185"/>
      <c r="B113" s="25"/>
      <c r="C113" s="22" t="s">
        <v>12</v>
      </c>
    </row>
    <row r="114" spans="1:11" s="1" customFormat="1" ht="16.5" customHeight="1">
      <c r="A114" s="185"/>
      <c r="B114" s="25"/>
      <c r="E114" s="174" t="str">
        <f>E7</f>
        <v>Bytový dom Terchovská</v>
      </c>
      <c r="F114" s="175"/>
      <c r="G114" s="175"/>
      <c r="H114" s="175"/>
    </row>
    <row r="115" spans="1:11" s="1" customFormat="1" ht="12" customHeight="1">
      <c r="A115" s="185"/>
      <c r="B115" s="25"/>
      <c r="C115" s="22" t="s">
        <v>87</v>
      </c>
    </row>
    <row r="116" spans="1:11" s="1" customFormat="1" ht="30" customHeight="1">
      <c r="A116" s="185"/>
      <c r="B116" s="25"/>
      <c r="E116" s="148" t="str">
        <f>E9</f>
        <v>SO 01 ZTI - A - Zdravotechnické inštalácie- spoločné priestory</v>
      </c>
      <c r="F116" s="173"/>
      <c r="G116" s="173"/>
      <c r="H116" s="173"/>
    </row>
    <row r="117" spans="1:11" s="1" customFormat="1" ht="6.95" customHeight="1">
      <c r="A117" s="185"/>
      <c r="B117" s="25"/>
    </row>
    <row r="118" spans="1:11" s="1" customFormat="1" ht="12" customHeight="1">
      <c r="A118" s="185"/>
      <c r="B118" s="25"/>
      <c r="C118" s="22" t="s">
        <v>16</v>
      </c>
      <c r="F118" s="20" t="str">
        <f>F12</f>
        <v>Okres Bratislava II., Ružinov, k.ú. Trnávka</v>
      </c>
      <c r="I118" s="22" t="s">
        <v>18</v>
      </c>
      <c r="J118" s="48" t="str">
        <f>IF(J12="","",J12)</f>
        <v>5. 6. 2023</v>
      </c>
    </row>
    <row r="119" spans="1:11" s="1" customFormat="1" ht="6.95" customHeight="1">
      <c r="A119" s="185"/>
      <c r="B119" s="25"/>
    </row>
    <row r="120" spans="1:11" s="1" customFormat="1" ht="15.2" customHeight="1">
      <c r="A120" s="185"/>
      <c r="B120" s="25"/>
      <c r="C120" s="22" t="s">
        <v>20</v>
      </c>
      <c r="F120" s="20" t="str">
        <f>E15</f>
        <v xml:space="preserve"> </v>
      </c>
      <c r="I120" s="22" t="s">
        <v>25</v>
      </c>
      <c r="J120" s="23" t="str">
        <f>E21</f>
        <v xml:space="preserve"> </v>
      </c>
    </row>
    <row r="121" spans="1:11" s="1" customFormat="1" ht="15.2" customHeight="1">
      <c r="A121" s="185"/>
      <c r="B121" s="25"/>
      <c r="C121" s="22" t="s">
        <v>24</v>
      </c>
      <c r="F121" s="20" t="str">
        <f>IF(E18="","",E18)</f>
        <v xml:space="preserve"> </v>
      </c>
      <c r="I121" s="22" t="s">
        <v>28</v>
      </c>
      <c r="J121" s="23" t="str">
        <f>E24</f>
        <v xml:space="preserve"> </v>
      </c>
    </row>
    <row r="122" spans="1:11" s="1" customFormat="1" ht="10.35" customHeight="1">
      <c r="A122" s="185"/>
      <c r="B122" s="25"/>
    </row>
    <row r="123" spans="1:11" s="10" customFormat="1" ht="29.25" customHeight="1">
      <c r="A123" s="189"/>
      <c r="B123" s="110"/>
      <c r="C123" s="111" t="s">
        <v>102</v>
      </c>
      <c r="D123" s="112" t="s">
        <v>55</v>
      </c>
      <c r="E123" s="112" t="s">
        <v>51</v>
      </c>
      <c r="F123" s="112" t="s">
        <v>52</v>
      </c>
      <c r="G123" s="112" t="s">
        <v>103</v>
      </c>
      <c r="H123" s="112" t="s">
        <v>104</v>
      </c>
      <c r="I123" s="112" t="s">
        <v>105</v>
      </c>
      <c r="J123" s="113" t="s">
        <v>91</v>
      </c>
      <c r="K123" s="114" t="s">
        <v>106</v>
      </c>
    </row>
    <row r="124" spans="1:11" s="1" customFormat="1" ht="22.9" customHeight="1">
      <c r="A124" s="185"/>
      <c r="B124" s="25"/>
      <c r="C124" s="60" t="s">
        <v>92</v>
      </c>
      <c r="J124" s="115">
        <f>J125+J250</f>
        <v>0</v>
      </c>
    </row>
    <row r="125" spans="1:11" s="11" customFormat="1" ht="25.9" customHeight="1">
      <c r="A125" s="190"/>
      <c r="B125" s="116"/>
      <c r="D125" s="117" t="s">
        <v>69</v>
      </c>
      <c r="E125" s="118" t="s">
        <v>107</v>
      </c>
      <c r="F125" s="118" t="s">
        <v>108</v>
      </c>
      <c r="J125" s="119">
        <f>J126+J151+J170+J226+J246</f>
        <v>0</v>
      </c>
    </row>
    <row r="126" spans="1:11" s="11" customFormat="1" ht="22.9" customHeight="1">
      <c r="A126" s="190"/>
      <c r="B126" s="116"/>
      <c r="D126" s="117" t="s">
        <v>69</v>
      </c>
      <c r="E126" s="120" t="s">
        <v>110</v>
      </c>
      <c r="F126" s="120" t="s">
        <v>111</v>
      </c>
      <c r="J126" s="121">
        <f>SUM(J127:J150)</f>
        <v>0</v>
      </c>
    </row>
    <row r="127" spans="1:11" s="1" customFormat="1" ht="24.2" customHeight="1">
      <c r="A127" s="185"/>
      <c r="B127" s="122"/>
      <c r="C127" s="123" t="s">
        <v>78</v>
      </c>
      <c r="D127" s="123" t="s">
        <v>112</v>
      </c>
      <c r="E127" s="124" t="s">
        <v>113</v>
      </c>
      <c r="F127" s="125" t="s">
        <v>114</v>
      </c>
      <c r="G127" s="126" t="s">
        <v>115</v>
      </c>
      <c r="H127" s="127">
        <v>609</v>
      </c>
      <c r="I127" s="127"/>
      <c r="J127" s="127">
        <f t="shared" ref="J127:J150" si="0">ROUND(I127*H127,3)</f>
        <v>0</v>
      </c>
      <c r="K127" s="128"/>
    </row>
    <row r="128" spans="1:11" s="1" customFormat="1" ht="24.2" customHeight="1">
      <c r="A128" s="185"/>
      <c r="B128" s="122"/>
      <c r="C128" s="129" t="s">
        <v>117</v>
      </c>
      <c r="D128" s="129" t="s">
        <v>118</v>
      </c>
      <c r="E128" s="130" t="s">
        <v>119</v>
      </c>
      <c r="F128" s="131" t="s">
        <v>120</v>
      </c>
      <c r="G128" s="132" t="s">
        <v>115</v>
      </c>
      <c r="H128" s="133">
        <v>127</v>
      </c>
      <c r="I128" s="133"/>
      <c r="J128" s="133">
        <f t="shared" si="0"/>
        <v>0</v>
      </c>
      <c r="K128" s="134"/>
    </row>
    <row r="129" spans="1:11" s="1" customFormat="1" ht="24.2" customHeight="1">
      <c r="A129" s="185"/>
      <c r="B129" s="122"/>
      <c r="C129" s="129" t="s">
        <v>122</v>
      </c>
      <c r="D129" s="129" t="s">
        <v>118</v>
      </c>
      <c r="E129" s="130" t="s">
        <v>123</v>
      </c>
      <c r="F129" s="131" t="s">
        <v>124</v>
      </c>
      <c r="G129" s="132" t="s">
        <v>115</v>
      </c>
      <c r="H129" s="133">
        <v>357</v>
      </c>
      <c r="I129" s="133"/>
      <c r="J129" s="133">
        <f t="shared" si="0"/>
        <v>0</v>
      </c>
      <c r="K129" s="134"/>
    </row>
    <row r="130" spans="1:11" s="1" customFormat="1" ht="24.2" customHeight="1">
      <c r="A130" s="185"/>
      <c r="B130" s="122"/>
      <c r="C130" s="129" t="s">
        <v>125</v>
      </c>
      <c r="D130" s="129" t="s">
        <v>118</v>
      </c>
      <c r="E130" s="130" t="s">
        <v>126</v>
      </c>
      <c r="F130" s="131" t="s">
        <v>127</v>
      </c>
      <c r="G130" s="132" t="s">
        <v>115</v>
      </c>
      <c r="H130" s="133">
        <v>125</v>
      </c>
      <c r="I130" s="133"/>
      <c r="J130" s="133">
        <f t="shared" si="0"/>
        <v>0</v>
      </c>
      <c r="K130" s="134"/>
    </row>
    <row r="131" spans="1:11" s="1" customFormat="1" ht="24.2" customHeight="1">
      <c r="A131" s="185"/>
      <c r="B131" s="122"/>
      <c r="C131" s="123" t="s">
        <v>128</v>
      </c>
      <c r="D131" s="123" t="s">
        <v>112</v>
      </c>
      <c r="E131" s="124" t="s">
        <v>129</v>
      </c>
      <c r="F131" s="125" t="s">
        <v>130</v>
      </c>
      <c r="G131" s="126" t="s">
        <v>115</v>
      </c>
      <c r="H131" s="127">
        <v>20</v>
      </c>
      <c r="I131" s="127"/>
      <c r="J131" s="127">
        <f t="shared" si="0"/>
        <v>0</v>
      </c>
      <c r="K131" s="128"/>
    </row>
    <row r="132" spans="1:11" s="1" customFormat="1" ht="24.2" customHeight="1">
      <c r="A132" s="185"/>
      <c r="B132" s="122"/>
      <c r="C132" s="129" t="s">
        <v>131</v>
      </c>
      <c r="D132" s="129" t="s">
        <v>118</v>
      </c>
      <c r="E132" s="130" t="s">
        <v>132</v>
      </c>
      <c r="F132" s="131" t="s">
        <v>133</v>
      </c>
      <c r="G132" s="132" t="s">
        <v>115</v>
      </c>
      <c r="H132" s="133">
        <v>20</v>
      </c>
      <c r="I132" s="133"/>
      <c r="J132" s="133">
        <f t="shared" si="0"/>
        <v>0</v>
      </c>
      <c r="K132" s="134"/>
    </row>
    <row r="133" spans="1:11" s="1" customFormat="1" ht="24.2" customHeight="1">
      <c r="A133" s="185"/>
      <c r="B133" s="122"/>
      <c r="C133" s="123" t="s">
        <v>134</v>
      </c>
      <c r="D133" s="123" t="s">
        <v>112</v>
      </c>
      <c r="E133" s="124" t="s">
        <v>135</v>
      </c>
      <c r="F133" s="125" t="s">
        <v>136</v>
      </c>
      <c r="G133" s="126" t="s">
        <v>115</v>
      </c>
      <c r="H133" s="127">
        <v>1191</v>
      </c>
      <c r="I133" s="127"/>
      <c r="J133" s="127">
        <f t="shared" si="0"/>
        <v>0</v>
      </c>
      <c r="K133" s="128"/>
    </row>
    <row r="134" spans="1:11" s="1" customFormat="1" ht="24.2" customHeight="1">
      <c r="A134" s="185"/>
      <c r="B134" s="122"/>
      <c r="C134" s="129" t="s">
        <v>137</v>
      </c>
      <c r="D134" s="129" t="s">
        <v>118</v>
      </c>
      <c r="E134" s="130" t="s">
        <v>138</v>
      </c>
      <c r="F134" s="131" t="s">
        <v>139</v>
      </c>
      <c r="G134" s="132" t="s">
        <v>115</v>
      </c>
      <c r="H134" s="133">
        <v>620</v>
      </c>
      <c r="I134" s="133"/>
      <c r="J134" s="133">
        <f t="shared" si="0"/>
        <v>0</v>
      </c>
      <c r="K134" s="134"/>
    </row>
    <row r="135" spans="1:11" s="1" customFormat="1" ht="24.2" customHeight="1">
      <c r="A135" s="185"/>
      <c r="B135" s="122"/>
      <c r="C135" s="129" t="s">
        <v>140</v>
      </c>
      <c r="D135" s="129" t="s">
        <v>118</v>
      </c>
      <c r="E135" s="130" t="s">
        <v>141</v>
      </c>
      <c r="F135" s="131" t="s">
        <v>142</v>
      </c>
      <c r="G135" s="132" t="s">
        <v>115</v>
      </c>
      <c r="H135" s="133">
        <v>176</v>
      </c>
      <c r="I135" s="133"/>
      <c r="J135" s="133">
        <f t="shared" si="0"/>
        <v>0</v>
      </c>
      <c r="K135" s="134"/>
    </row>
    <row r="136" spans="1:11" s="1" customFormat="1" ht="24.2" customHeight="1">
      <c r="A136" s="185"/>
      <c r="B136" s="122"/>
      <c r="C136" s="129" t="s">
        <v>143</v>
      </c>
      <c r="D136" s="129" t="s">
        <v>118</v>
      </c>
      <c r="E136" s="130" t="s">
        <v>144</v>
      </c>
      <c r="F136" s="131" t="s">
        <v>145</v>
      </c>
      <c r="G136" s="132" t="s">
        <v>115</v>
      </c>
      <c r="H136" s="133">
        <v>395</v>
      </c>
      <c r="I136" s="133"/>
      <c r="J136" s="133">
        <f t="shared" si="0"/>
        <v>0</v>
      </c>
      <c r="K136" s="134"/>
    </row>
    <row r="137" spans="1:11" s="1" customFormat="1" ht="24.2" customHeight="1">
      <c r="A137" s="185"/>
      <c r="B137" s="122"/>
      <c r="C137" s="123" t="s">
        <v>146</v>
      </c>
      <c r="D137" s="123" t="s">
        <v>112</v>
      </c>
      <c r="E137" s="124" t="s">
        <v>147</v>
      </c>
      <c r="F137" s="125" t="s">
        <v>148</v>
      </c>
      <c r="G137" s="126" t="s">
        <v>115</v>
      </c>
      <c r="H137" s="127">
        <v>65</v>
      </c>
      <c r="I137" s="127"/>
      <c r="J137" s="127">
        <f t="shared" si="0"/>
        <v>0</v>
      </c>
      <c r="K137" s="128"/>
    </row>
    <row r="138" spans="1:11" s="1" customFormat="1" ht="24.2" customHeight="1">
      <c r="A138" s="185"/>
      <c r="B138" s="122"/>
      <c r="C138" s="129" t="s">
        <v>149</v>
      </c>
      <c r="D138" s="129" t="s">
        <v>118</v>
      </c>
      <c r="E138" s="130" t="s">
        <v>150</v>
      </c>
      <c r="F138" s="131" t="s">
        <v>151</v>
      </c>
      <c r="G138" s="132" t="s">
        <v>115</v>
      </c>
      <c r="H138" s="133">
        <v>65</v>
      </c>
      <c r="I138" s="133"/>
      <c r="J138" s="133">
        <f t="shared" si="0"/>
        <v>0</v>
      </c>
      <c r="K138" s="134"/>
    </row>
    <row r="139" spans="1:11" s="1" customFormat="1" ht="24.2" customHeight="1">
      <c r="A139" s="185"/>
      <c r="B139" s="122"/>
      <c r="C139" s="123" t="s">
        <v>152</v>
      </c>
      <c r="D139" s="123" t="s">
        <v>112</v>
      </c>
      <c r="E139" s="124" t="s">
        <v>153</v>
      </c>
      <c r="F139" s="125" t="s">
        <v>154</v>
      </c>
      <c r="G139" s="126" t="s">
        <v>115</v>
      </c>
      <c r="H139" s="127">
        <v>71</v>
      </c>
      <c r="I139" s="127"/>
      <c r="J139" s="127">
        <f t="shared" si="0"/>
        <v>0</v>
      </c>
      <c r="K139" s="128"/>
    </row>
    <row r="140" spans="1:11" s="1" customFormat="1" ht="24.2" customHeight="1">
      <c r="A140" s="185"/>
      <c r="B140" s="122"/>
      <c r="C140" s="129" t="s">
        <v>155</v>
      </c>
      <c r="D140" s="129" t="s">
        <v>118</v>
      </c>
      <c r="E140" s="130" t="s">
        <v>156</v>
      </c>
      <c r="F140" s="131" t="s">
        <v>157</v>
      </c>
      <c r="G140" s="132" t="s">
        <v>115</v>
      </c>
      <c r="H140" s="133">
        <v>67</v>
      </c>
      <c r="I140" s="133"/>
      <c r="J140" s="133">
        <f t="shared" si="0"/>
        <v>0</v>
      </c>
      <c r="K140" s="134"/>
    </row>
    <row r="141" spans="1:11" s="1" customFormat="1" ht="24.2" customHeight="1">
      <c r="A141" s="185"/>
      <c r="B141" s="122"/>
      <c r="C141" s="129" t="s">
        <v>158</v>
      </c>
      <c r="D141" s="129" t="s">
        <v>118</v>
      </c>
      <c r="E141" s="130" t="s">
        <v>159</v>
      </c>
      <c r="F141" s="131" t="s">
        <v>160</v>
      </c>
      <c r="G141" s="132" t="s">
        <v>115</v>
      </c>
      <c r="H141" s="133">
        <v>4</v>
      </c>
      <c r="I141" s="133"/>
      <c r="J141" s="133">
        <f t="shared" si="0"/>
        <v>0</v>
      </c>
      <c r="K141" s="134"/>
    </row>
    <row r="142" spans="1:11" s="1" customFormat="1" ht="21.75" customHeight="1">
      <c r="A142" s="185"/>
      <c r="B142" s="122"/>
      <c r="C142" s="123" t="s">
        <v>161</v>
      </c>
      <c r="D142" s="123" t="s">
        <v>112</v>
      </c>
      <c r="E142" s="124" t="s">
        <v>162</v>
      </c>
      <c r="F142" s="125" t="s">
        <v>163</v>
      </c>
      <c r="G142" s="126" t="s">
        <v>115</v>
      </c>
      <c r="H142" s="127">
        <v>167</v>
      </c>
      <c r="I142" s="127"/>
      <c r="J142" s="127">
        <f t="shared" si="0"/>
        <v>0</v>
      </c>
      <c r="K142" s="128"/>
    </row>
    <row r="143" spans="1:11" s="1" customFormat="1" ht="24.2" customHeight="1">
      <c r="A143" s="185"/>
      <c r="B143" s="122"/>
      <c r="C143" s="129" t="s">
        <v>164</v>
      </c>
      <c r="D143" s="129" t="s">
        <v>118</v>
      </c>
      <c r="E143" s="130" t="s">
        <v>165</v>
      </c>
      <c r="F143" s="131" t="s">
        <v>166</v>
      </c>
      <c r="G143" s="132" t="s">
        <v>115</v>
      </c>
      <c r="H143" s="133">
        <v>167</v>
      </c>
      <c r="I143" s="133"/>
      <c r="J143" s="133">
        <f t="shared" si="0"/>
        <v>0</v>
      </c>
      <c r="K143" s="134"/>
    </row>
    <row r="144" spans="1:11" s="1" customFormat="1" ht="21.75" customHeight="1">
      <c r="A144" s="185"/>
      <c r="B144" s="122"/>
      <c r="C144" s="123" t="s">
        <v>167</v>
      </c>
      <c r="D144" s="123" t="s">
        <v>112</v>
      </c>
      <c r="E144" s="124" t="s">
        <v>168</v>
      </c>
      <c r="F144" s="125" t="s">
        <v>169</v>
      </c>
      <c r="G144" s="126" t="s">
        <v>115</v>
      </c>
      <c r="H144" s="127">
        <v>71</v>
      </c>
      <c r="I144" s="127"/>
      <c r="J144" s="127">
        <f t="shared" si="0"/>
        <v>0</v>
      </c>
      <c r="K144" s="128"/>
    </row>
    <row r="145" spans="1:11" s="1" customFormat="1" ht="24.2" customHeight="1">
      <c r="A145" s="185"/>
      <c r="B145" s="122"/>
      <c r="C145" s="129" t="s">
        <v>170</v>
      </c>
      <c r="D145" s="129" t="s">
        <v>118</v>
      </c>
      <c r="E145" s="130" t="s">
        <v>171</v>
      </c>
      <c r="F145" s="131" t="s">
        <v>172</v>
      </c>
      <c r="G145" s="132" t="s">
        <v>115</v>
      </c>
      <c r="H145" s="133">
        <v>25</v>
      </c>
      <c r="I145" s="133"/>
      <c r="J145" s="133">
        <f t="shared" si="0"/>
        <v>0</v>
      </c>
      <c r="K145" s="134"/>
    </row>
    <row r="146" spans="1:11" s="1" customFormat="1" ht="24.2" customHeight="1">
      <c r="A146" s="185"/>
      <c r="B146" s="122"/>
      <c r="C146" s="129" t="s">
        <v>173</v>
      </c>
      <c r="D146" s="129" t="s">
        <v>118</v>
      </c>
      <c r="E146" s="130" t="s">
        <v>174</v>
      </c>
      <c r="F146" s="131" t="s">
        <v>175</v>
      </c>
      <c r="G146" s="132" t="s">
        <v>115</v>
      </c>
      <c r="H146" s="133">
        <v>46</v>
      </c>
      <c r="I146" s="133"/>
      <c r="J146" s="133">
        <f t="shared" si="0"/>
        <v>0</v>
      </c>
      <c r="K146" s="134"/>
    </row>
    <row r="147" spans="1:11" s="1" customFormat="1" ht="21.75" customHeight="1">
      <c r="A147" s="185"/>
      <c r="B147" s="122"/>
      <c r="C147" s="123" t="s">
        <v>176</v>
      </c>
      <c r="D147" s="123" t="s">
        <v>112</v>
      </c>
      <c r="E147" s="124" t="s">
        <v>177</v>
      </c>
      <c r="F147" s="125" t="s">
        <v>178</v>
      </c>
      <c r="G147" s="126" t="s">
        <v>115</v>
      </c>
      <c r="H147" s="127">
        <v>17</v>
      </c>
      <c r="I147" s="127"/>
      <c r="J147" s="127">
        <f t="shared" si="0"/>
        <v>0</v>
      </c>
      <c r="K147" s="128"/>
    </row>
    <row r="148" spans="1:11" s="1" customFormat="1" ht="24.2" customHeight="1">
      <c r="A148" s="185"/>
      <c r="B148" s="122"/>
      <c r="C148" s="129" t="s">
        <v>179</v>
      </c>
      <c r="D148" s="129" t="s">
        <v>118</v>
      </c>
      <c r="E148" s="130" t="s">
        <v>180</v>
      </c>
      <c r="F148" s="131" t="s">
        <v>181</v>
      </c>
      <c r="G148" s="132" t="s">
        <v>115</v>
      </c>
      <c r="H148" s="133">
        <v>17</v>
      </c>
      <c r="I148" s="133"/>
      <c r="J148" s="133">
        <f t="shared" si="0"/>
        <v>0</v>
      </c>
      <c r="K148" s="134"/>
    </row>
    <row r="149" spans="1:11" s="1" customFormat="1" ht="62.65" customHeight="1">
      <c r="A149" s="185"/>
      <c r="B149" s="122"/>
      <c r="C149" s="123" t="s">
        <v>182</v>
      </c>
      <c r="D149" s="123" t="s">
        <v>112</v>
      </c>
      <c r="E149" s="124" t="s">
        <v>183</v>
      </c>
      <c r="F149" s="125" t="s">
        <v>184</v>
      </c>
      <c r="G149" s="126" t="s">
        <v>185</v>
      </c>
      <c r="H149" s="127">
        <v>126</v>
      </c>
      <c r="I149" s="127"/>
      <c r="J149" s="127">
        <f t="shared" si="0"/>
        <v>0</v>
      </c>
      <c r="K149" s="128"/>
    </row>
    <row r="150" spans="1:11" s="1" customFormat="1" ht="24.2" customHeight="1">
      <c r="A150" s="185"/>
      <c r="B150" s="122"/>
      <c r="C150" s="123" t="s">
        <v>186</v>
      </c>
      <c r="D150" s="123" t="s">
        <v>112</v>
      </c>
      <c r="E150" s="124" t="s">
        <v>187</v>
      </c>
      <c r="F150" s="125" t="s">
        <v>188</v>
      </c>
      <c r="G150" s="126" t="s">
        <v>189</v>
      </c>
      <c r="H150" s="127">
        <v>245.191</v>
      </c>
      <c r="I150" s="127"/>
      <c r="J150" s="127">
        <f t="shared" si="0"/>
        <v>0</v>
      </c>
      <c r="K150" s="128"/>
    </row>
    <row r="151" spans="1:11" s="11" customFormat="1" ht="22.9" customHeight="1">
      <c r="A151" s="190"/>
      <c r="B151" s="116"/>
      <c r="D151" s="117" t="s">
        <v>69</v>
      </c>
      <c r="E151" s="120" t="s">
        <v>190</v>
      </c>
      <c r="F151" s="120" t="s">
        <v>191</v>
      </c>
      <c r="J151" s="121">
        <f>SUM(J152:J169)</f>
        <v>0</v>
      </c>
    </row>
    <row r="152" spans="1:11" s="1" customFormat="1" ht="24.2" customHeight="1">
      <c r="A152" s="185"/>
      <c r="B152" s="122"/>
      <c r="C152" s="123" t="s">
        <v>192</v>
      </c>
      <c r="D152" s="123" t="s">
        <v>112</v>
      </c>
      <c r="E152" s="124" t="s">
        <v>193</v>
      </c>
      <c r="F152" s="125" t="s">
        <v>194</v>
      </c>
      <c r="G152" s="126" t="s">
        <v>115</v>
      </c>
      <c r="H152" s="127">
        <v>657</v>
      </c>
      <c r="I152" s="127"/>
      <c r="J152" s="127">
        <f t="shared" ref="J152:J169" si="1">ROUND(I152*H152,3)</f>
        <v>0</v>
      </c>
      <c r="K152" s="128"/>
    </row>
    <row r="153" spans="1:11" s="1" customFormat="1" ht="24.2" customHeight="1">
      <c r="A153" s="185"/>
      <c r="B153" s="122"/>
      <c r="C153" s="123" t="s">
        <v>195</v>
      </c>
      <c r="D153" s="123" t="s">
        <v>112</v>
      </c>
      <c r="E153" s="124" t="s">
        <v>196</v>
      </c>
      <c r="F153" s="125" t="s">
        <v>197</v>
      </c>
      <c r="G153" s="126" t="s">
        <v>115</v>
      </c>
      <c r="H153" s="127">
        <v>147</v>
      </c>
      <c r="I153" s="127"/>
      <c r="J153" s="127">
        <f t="shared" si="1"/>
        <v>0</v>
      </c>
      <c r="K153" s="128"/>
    </row>
    <row r="154" spans="1:11" s="1" customFormat="1" ht="24.2" customHeight="1">
      <c r="A154" s="185"/>
      <c r="B154" s="122"/>
      <c r="C154" s="123" t="s">
        <v>198</v>
      </c>
      <c r="D154" s="123" t="s">
        <v>112</v>
      </c>
      <c r="E154" s="124" t="s">
        <v>199</v>
      </c>
      <c r="F154" s="125" t="s">
        <v>200</v>
      </c>
      <c r="G154" s="126" t="s">
        <v>115</v>
      </c>
      <c r="H154" s="127">
        <v>745</v>
      </c>
      <c r="I154" s="127"/>
      <c r="J154" s="127">
        <f t="shared" si="1"/>
        <v>0</v>
      </c>
      <c r="K154" s="128"/>
    </row>
    <row r="155" spans="1:11" s="1" customFormat="1" ht="24.2" customHeight="1">
      <c r="A155" s="185"/>
      <c r="B155" s="122"/>
      <c r="C155" s="123" t="s">
        <v>201</v>
      </c>
      <c r="D155" s="123" t="s">
        <v>112</v>
      </c>
      <c r="E155" s="124" t="s">
        <v>202</v>
      </c>
      <c r="F155" s="125" t="s">
        <v>203</v>
      </c>
      <c r="G155" s="126" t="s">
        <v>115</v>
      </c>
      <c r="H155" s="127">
        <v>25</v>
      </c>
      <c r="I155" s="127"/>
      <c r="J155" s="127">
        <f t="shared" si="1"/>
        <v>0</v>
      </c>
      <c r="K155" s="128"/>
    </row>
    <row r="156" spans="1:11" s="1" customFormat="1" ht="24.2" customHeight="1">
      <c r="A156" s="185"/>
      <c r="B156" s="122"/>
      <c r="C156" s="123" t="s">
        <v>204</v>
      </c>
      <c r="D156" s="123" t="s">
        <v>112</v>
      </c>
      <c r="E156" s="124" t="s">
        <v>205</v>
      </c>
      <c r="F156" s="125" t="s">
        <v>206</v>
      </c>
      <c r="G156" s="126" t="s">
        <v>115</v>
      </c>
      <c r="H156" s="127">
        <v>206</v>
      </c>
      <c r="I156" s="127"/>
      <c r="J156" s="127">
        <f t="shared" si="1"/>
        <v>0</v>
      </c>
      <c r="K156" s="128"/>
    </row>
    <row r="157" spans="1:11" s="1" customFormat="1" ht="24.2" customHeight="1">
      <c r="A157" s="185"/>
      <c r="B157" s="122"/>
      <c r="C157" s="123" t="s">
        <v>207</v>
      </c>
      <c r="D157" s="123" t="s">
        <v>112</v>
      </c>
      <c r="E157" s="124" t="s">
        <v>208</v>
      </c>
      <c r="F157" s="125" t="s">
        <v>209</v>
      </c>
      <c r="G157" s="126" t="s">
        <v>115</v>
      </c>
      <c r="H157" s="127">
        <v>7</v>
      </c>
      <c r="I157" s="127"/>
      <c r="J157" s="127">
        <f t="shared" si="1"/>
        <v>0</v>
      </c>
      <c r="K157" s="128"/>
    </row>
    <row r="158" spans="1:11" s="1" customFormat="1" ht="24.2" customHeight="1">
      <c r="A158" s="185"/>
      <c r="B158" s="122"/>
      <c r="C158" s="123" t="s">
        <v>210</v>
      </c>
      <c r="D158" s="123" t="s">
        <v>112</v>
      </c>
      <c r="E158" s="124" t="s">
        <v>211</v>
      </c>
      <c r="F158" s="125" t="s">
        <v>212</v>
      </c>
      <c r="G158" s="126" t="s">
        <v>185</v>
      </c>
      <c r="H158" s="127">
        <v>78</v>
      </c>
      <c r="I158" s="127"/>
      <c r="J158" s="127">
        <f t="shared" si="1"/>
        <v>0</v>
      </c>
      <c r="K158" s="128"/>
    </row>
    <row r="159" spans="1:11" s="1" customFormat="1" ht="24.2" customHeight="1">
      <c r="A159" s="185"/>
      <c r="B159" s="122"/>
      <c r="C159" s="129" t="s">
        <v>7</v>
      </c>
      <c r="D159" s="129" t="s">
        <v>118</v>
      </c>
      <c r="E159" s="130" t="s">
        <v>213</v>
      </c>
      <c r="F159" s="131" t="s">
        <v>214</v>
      </c>
      <c r="G159" s="132" t="s">
        <v>185</v>
      </c>
      <c r="H159" s="133">
        <v>78</v>
      </c>
      <c r="I159" s="133"/>
      <c r="J159" s="133">
        <f t="shared" si="1"/>
        <v>0</v>
      </c>
      <c r="K159" s="134"/>
    </row>
    <row r="160" spans="1:11" s="1" customFormat="1" ht="16.5" customHeight="1">
      <c r="A160" s="185"/>
      <c r="B160" s="122"/>
      <c r="C160" s="123" t="s">
        <v>215</v>
      </c>
      <c r="D160" s="123" t="s">
        <v>112</v>
      </c>
      <c r="E160" s="124" t="s">
        <v>216</v>
      </c>
      <c r="F160" s="125" t="s">
        <v>217</v>
      </c>
      <c r="G160" s="126" t="s">
        <v>185</v>
      </c>
      <c r="H160" s="127">
        <v>21</v>
      </c>
      <c r="I160" s="127"/>
      <c r="J160" s="127">
        <f t="shared" si="1"/>
        <v>0</v>
      </c>
      <c r="K160" s="128"/>
    </row>
    <row r="161" spans="1:11" s="1" customFormat="1" ht="24.2" customHeight="1">
      <c r="A161" s="185"/>
      <c r="B161" s="122"/>
      <c r="C161" s="129" t="s">
        <v>218</v>
      </c>
      <c r="D161" s="129" t="s">
        <v>118</v>
      </c>
      <c r="E161" s="130" t="s">
        <v>219</v>
      </c>
      <c r="F161" s="131" t="s">
        <v>220</v>
      </c>
      <c r="G161" s="132" t="s">
        <v>185</v>
      </c>
      <c r="H161" s="133">
        <v>9</v>
      </c>
      <c r="I161" s="133"/>
      <c r="J161" s="133">
        <f t="shared" si="1"/>
        <v>0</v>
      </c>
      <c r="K161" s="134"/>
    </row>
    <row r="162" spans="1:11" s="1" customFormat="1" ht="24.2" customHeight="1">
      <c r="A162" s="185"/>
      <c r="B162" s="122"/>
      <c r="C162" s="129" t="s">
        <v>221</v>
      </c>
      <c r="D162" s="129" t="s">
        <v>118</v>
      </c>
      <c r="E162" s="130" t="s">
        <v>222</v>
      </c>
      <c r="F162" s="131" t="s">
        <v>223</v>
      </c>
      <c r="G162" s="132" t="s">
        <v>185</v>
      </c>
      <c r="H162" s="133">
        <v>12</v>
      </c>
      <c r="I162" s="133"/>
      <c r="J162" s="133">
        <f t="shared" si="1"/>
        <v>0</v>
      </c>
      <c r="K162" s="134"/>
    </row>
    <row r="163" spans="1:11" s="1" customFormat="1" ht="16.5" customHeight="1">
      <c r="A163" s="185"/>
      <c r="B163" s="122"/>
      <c r="C163" s="123" t="s">
        <v>224</v>
      </c>
      <c r="D163" s="123" t="s">
        <v>112</v>
      </c>
      <c r="E163" s="124" t="s">
        <v>225</v>
      </c>
      <c r="F163" s="125" t="s">
        <v>226</v>
      </c>
      <c r="G163" s="126" t="s">
        <v>185</v>
      </c>
      <c r="H163" s="127">
        <v>39</v>
      </c>
      <c r="I163" s="127"/>
      <c r="J163" s="127">
        <f t="shared" si="1"/>
        <v>0</v>
      </c>
      <c r="K163" s="128"/>
    </row>
    <row r="164" spans="1:11" s="1" customFormat="1" ht="24.2" customHeight="1">
      <c r="A164" s="185"/>
      <c r="B164" s="122"/>
      <c r="C164" s="129" t="s">
        <v>227</v>
      </c>
      <c r="D164" s="129" t="s">
        <v>118</v>
      </c>
      <c r="E164" s="130" t="s">
        <v>228</v>
      </c>
      <c r="F164" s="131" t="s">
        <v>229</v>
      </c>
      <c r="G164" s="132" t="s">
        <v>185</v>
      </c>
      <c r="H164" s="133">
        <v>6</v>
      </c>
      <c r="I164" s="133"/>
      <c r="J164" s="133">
        <f t="shared" si="1"/>
        <v>0</v>
      </c>
      <c r="K164" s="134"/>
    </row>
    <row r="165" spans="1:11" s="1" customFormat="1" ht="24.2" customHeight="1">
      <c r="A165" s="185"/>
      <c r="B165" s="122"/>
      <c r="C165" s="129" t="s">
        <v>230</v>
      </c>
      <c r="D165" s="129" t="s">
        <v>118</v>
      </c>
      <c r="E165" s="130" t="s">
        <v>231</v>
      </c>
      <c r="F165" s="131" t="s">
        <v>232</v>
      </c>
      <c r="G165" s="132" t="s">
        <v>185</v>
      </c>
      <c r="H165" s="133">
        <v>25</v>
      </c>
      <c r="I165" s="133"/>
      <c r="J165" s="133">
        <f t="shared" si="1"/>
        <v>0</v>
      </c>
      <c r="K165" s="134"/>
    </row>
    <row r="166" spans="1:11" s="1" customFormat="1" ht="24.2" customHeight="1">
      <c r="A166" s="185"/>
      <c r="B166" s="122"/>
      <c r="C166" s="129" t="s">
        <v>233</v>
      </c>
      <c r="D166" s="129" t="s">
        <v>118</v>
      </c>
      <c r="E166" s="130" t="s">
        <v>234</v>
      </c>
      <c r="F166" s="131" t="s">
        <v>235</v>
      </c>
      <c r="G166" s="132" t="s">
        <v>185</v>
      </c>
      <c r="H166" s="133">
        <v>8</v>
      </c>
      <c r="I166" s="133"/>
      <c r="J166" s="133">
        <f t="shared" si="1"/>
        <v>0</v>
      </c>
      <c r="K166" s="134"/>
    </row>
    <row r="167" spans="1:11" s="1" customFormat="1" ht="16.5" customHeight="1">
      <c r="A167" s="185"/>
      <c r="B167" s="122"/>
      <c r="C167" s="123" t="s">
        <v>236</v>
      </c>
      <c r="D167" s="123" t="s">
        <v>112</v>
      </c>
      <c r="E167" s="124" t="s">
        <v>237</v>
      </c>
      <c r="F167" s="125" t="s">
        <v>238</v>
      </c>
      <c r="G167" s="126" t="s">
        <v>185</v>
      </c>
      <c r="H167" s="127">
        <v>45</v>
      </c>
      <c r="I167" s="127"/>
      <c r="J167" s="127">
        <f t="shared" si="1"/>
        <v>0</v>
      </c>
      <c r="K167" s="128"/>
    </row>
    <row r="168" spans="1:11" s="1" customFormat="1" ht="24.2" customHeight="1">
      <c r="A168" s="185"/>
      <c r="B168" s="122"/>
      <c r="C168" s="123" t="s">
        <v>239</v>
      </c>
      <c r="D168" s="123" t="s">
        <v>112</v>
      </c>
      <c r="E168" s="124" t="s">
        <v>240</v>
      </c>
      <c r="F168" s="125" t="s">
        <v>241</v>
      </c>
      <c r="G168" s="126" t="s">
        <v>115</v>
      </c>
      <c r="H168" s="127">
        <v>1787</v>
      </c>
      <c r="I168" s="127"/>
      <c r="J168" s="127">
        <f t="shared" si="1"/>
        <v>0</v>
      </c>
      <c r="K168" s="128"/>
    </row>
    <row r="169" spans="1:11" s="1" customFormat="1" ht="24.2" customHeight="1">
      <c r="A169" s="185"/>
      <c r="B169" s="122"/>
      <c r="C169" s="123" t="s">
        <v>242</v>
      </c>
      <c r="D169" s="123" t="s">
        <v>112</v>
      </c>
      <c r="E169" s="124" t="s">
        <v>243</v>
      </c>
      <c r="F169" s="125" t="s">
        <v>244</v>
      </c>
      <c r="G169" s="126" t="s">
        <v>189</v>
      </c>
      <c r="H169" s="127">
        <v>824.27800000000002</v>
      </c>
      <c r="I169" s="127"/>
      <c r="J169" s="127">
        <f t="shared" si="1"/>
        <v>0</v>
      </c>
      <c r="K169" s="128"/>
    </row>
    <row r="170" spans="1:11" s="11" customFormat="1" ht="22.9" customHeight="1">
      <c r="A170" s="190"/>
      <c r="B170" s="116"/>
      <c r="D170" s="117" t="s">
        <v>69</v>
      </c>
      <c r="E170" s="120" t="s">
        <v>245</v>
      </c>
      <c r="F170" s="120" t="s">
        <v>246</v>
      </c>
      <c r="J170" s="121">
        <f>SUM(J171:J225)</f>
        <v>0</v>
      </c>
    </row>
    <row r="171" spans="1:11" s="1" customFormat="1" ht="33" customHeight="1">
      <c r="A171" s="185"/>
      <c r="B171" s="122"/>
      <c r="C171" s="123" t="s">
        <v>247</v>
      </c>
      <c r="D171" s="123" t="s">
        <v>112</v>
      </c>
      <c r="E171" s="124" t="s">
        <v>248</v>
      </c>
      <c r="F171" s="125" t="s">
        <v>249</v>
      </c>
      <c r="G171" s="126" t="s">
        <v>115</v>
      </c>
      <c r="H171" s="127">
        <v>270</v>
      </c>
      <c r="I171" s="127"/>
      <c r="J171" s="127">
        <f t="shared" ref="J171:J202" si="2">ROUND(I171*H171,3)</f>
        <v>0</v>
      </c>
      <c r="K171" s="128"/>
    </row>
    <row r="172" spans="1:11" s="1" customFormat="1" ht="33" customHeight="1">
      <c r="A172" s="185"/>
      <c r="B172" s="122"/>
      <c r="C172" s="123" t="s">
        <v>250</v>
      </c>
      <c r="D172" s="123" t="s">
        <v>112</v>
      </c>
      <c r="E172" s="124" t="s">
        <v>251</v>
      </c>
      <c r="F172" s="125" t="s">
        <v>252</v>
      </c>
      <c r="G172" s="126" t="s">
        <v>115</v>
      </c>
      <c r="H172" s="127">
        <v>65</v>
      </c>
      <c r="I172" s="127"/>
      <c r="J172" s="127">
        <f t="shared" si="2"/>
        <v>0</v>
      </c>
      <c r="K172" s="128"/>
    </row>
    <row r="173" spans="1:11" s="1" customFormat="1" ht="24.2" customHeight="1">
      <c r="A173" s="185"/>
      <c r="B173" s="122"/>
      <c r="C173" s="123" t="s">
        <v>253</v>
      </c>
      <c r="D173" s="123" t="s">
        <v>112</v>
      </c>
      <c r="E173" s="124" t="s">
        <v>254</v>
      </c>
      <c r="F173" s="125" t="s">
        <v>255</v>
      </c>
      <c r="G173" s="126" t="s">
        <v>115</v>
      </c>
      <c r="H173" s="127">
        <v>620</v>
      </c>
      <c r="I173" s="127"/>
      <c r="J173" s="127">
        <f t="shared" si="2"/>
        <v>0</v>
      </c>
      <c r="K173" s="128"/>
    </row>
    <row r="174" spans="1:11" s="1" customFormat="1" ht="24.2" customHeight="1">
      <c r="A174" s="185"/>
      <c r="B174" s="122"/>
      <c r="C174" s="123" t="s">
        <v>256</v>
      </c>
      <c r="D174" s="123" t="s">
        <v>112</v>
      </c>
      <c r="E174" s="124" t="s">
        <v>257</v>
      </c>
      <c r="F174" s="125" t="s">
        <v>258</v>
      </c>
      <c r="G174" s="126" t="s">
        <v>115</v>
      </c>
      <c r="H174" s="127">
        <v>290</v>
      </c>
      <c r="I174" s="127"/>
      <c r="J174" s="127">
        <f t="shared" si="2"/>
        <v>0</v>
      </c>
      <c r="K174" s="128"/>
    </row>
    <row r="175" spans="1:11" s="1" customFormat="1" ht="24.2" customHeight="1">
      <c r="A175" s="185"/>
      <c r="B175" s="122"/>
      <c r="C175" s="123" t="s">
        <v>259</v>
      </c>
      <c r="D175" s="123" t="s">
        <v>112</v>
      </c>
      <c r="E175" s="124" t="s">
        <v>260</v>
      </c>
      <c r="F175" s="125" t="s">
        <v>261</v>
      </c>
      <c r="G175" s="126" t="s">
        <v>115</v>
      </c>
      <c r="H175" s="127">
        <v>752</v>
      </c>
      <c r="I175" s="127"/>
      <c r="J175" s="127">
        <f t="shared" si="2"/>
        <v>0</v>
      </c>
      <c r="K175" s="128"/>
    </row>
    <row r="176" spans="1:11" s="1" customFormat="1" ht="24.2" customHeight="1">
      <c r="A176" s="185"/>
      <c r="B176" s="122"/>
      <c r="C176" s="123" t="s">
        <v>262</v>
      </c>
      <c r="D176" s="123" t="s">
        <v>112</v>
      </c>
      <c r="E176" s="124" t="s">
        <v>263</v>
      </c>
      <c r="F176" s="125" t="s">
        <v>264</v>
      </c>
      <c r="G176" s="126" t="s">
        <v>115</v>
      </c>
      <c r="H176" s="127">
        <v>292</v>
      </c>
      <c r="I176" s="127"/>
      <c r="J176" s="127">
        <f t="shared" si="2"/>
        <v>0</v>
      </c>
      <c r="K176" s="128"/>
    </row>
    <row r="177" spans="1:11" s="1" customFormat="1" ht="24.2" customHeight="1">
      <c r="A177" s="185"/>
      <c r="B177" s="122"/>
      <c r="C177" s="123" t="s">
        <v>265</v>
      </c>
      <c r="D177" s="123" t="s">
        <v>112</v>
      </c>
      <c r="E177" s="124" t="s">
        <v>266</v>
      </c>
      <c r="F177" s="125" t="s">
        <v>267</v>
      </c>
      <c r="G177" s="126" t="s">
        <v>115</v>
      </c>
      <c r="H177" s="127">
        <v>45</v>
      </c>
      <c r="I177" s="127"/>
      <c r="J177" s="127">
        <f t="shared" si="2"/>
        <v>0</v>
      </c>
      <c r="K177" s="128"/>
    </row>
    <row r="178" spans="1:11" s="1" customFormat="1" ht="24.2" customHeight="1">
      <c r="A178" s="185"/>
      <c r="B178" s="122"/>
      <c r="C178" s="123" t="s">
        <v>268</v>
      </c>
      <c r="D178" s="123" t="s">
        <v>112</v>
      </c>
      <c r="E178" s="124" t="s">
        <v>269</v>
      </c>
      <c r="F178" s="125" t="s">
        <v>270</v>
      </c>
      <c r="G178" s="126" t="s">
        <v>115</v>
      </c>
      <c r="H178" s="127">
        <v>111</v>
      </c>
      <c r="I178" s="127"/>
      <c r="J178" s="127">
        <f t="shared" si="2"/>
        <v>0</v>
      </c>
      <c r="K178" s="128"/>
    </row>
    <row r="179" spans="1:11" s="1" customFormat="1" ht="24.2" customHeight="1">
      <c r="A179" s="185"/>
      <c r="B179" s="122"/>
      <c r="C179" s="123" t="s">
        <v>271</v>
      </c>
      <c r="D179" s="123" t="s">
        <v>112</v>
      </c>
      <c r="E179" s="124" t="s">
        <v>272</v>
      </c>
      <c r="F179" s="125" t="s">
        <v>273</v>
      </c>
      <c r="G179" s="126" t="s">
        <v>115</v>
      </c>
      <c r="H179" s="127">
        <v>84</v>
      </c>
      <c r="I179" s="127"/>
      <c r="J179" s="127">
        <f t="shared" si="2"/>
        <v>0</v>
      </c>
      <c r="K179" s="128"/>
    </row>
    <row r="180" spans="1:11" s="1" customFormat="1" ht="24.2" customHeight="1">
      <c r="A180" s="185"/>
      <c r="B180" s="122"/>
      <c r="C180" s="123" t="s">
        <v>274</v>
      </c>
      <c r="D180" s="123" t="s">
        <v>112</v>
      </c>
      <c r="E180" s="124" t="s">
        <v>275</v>
      </c>
      <c r="F180" s="125" t="s">
        <v>276</v>
      </c>
      <c r="G180" s="126" t="s">
        <v>115</v>
      </c>
      <c r="H180" s="127">
        <v>4</v>
      </c>
      <c r="I180" s="127"/>
      <c r="J180" s="127">
        <f t="shared" si="2"/>
        <v>0</v>
      </c>
      <c r="K180" s="128"/>
    </row>
    <row r="181" spans="1:11" s="1" customFormat="1" ht="24.2" customHeight="1">
      <c r="A181" s="185"/>
      <c r="B181" s="122"/>
      <c r="C181" s="123" t="s">
        <v>277</v>
      </c>
      <c r="D181" s="123" t="s">
        <v>112</v>
      </c>
      <c r="E181" s="124" t="s">
        <v>278</v>
      </c>
      <c r="F181" s="125" t="s">
        <v>279</v>
      </c>
      <c r="G181" s="126" t="s">
        <v>115</v>
      </c>
      <c r="H181" s="127">
        <v>13</v>
      </c>
      <c r="I181" s="127"/>
      <c r="J181" s="127">
        <f t="shared" si="2"/>
        <v>0</v>
      </c>
      <c r="K181" s="128"/>
    </row>
    <row r="182" spans="1:11" s="1" customFormat="1" ht="24.2" customHeight="1">
      <c r="A182" s="185"/>
      <c r="B182" s="122"/>
      <c r="C182" s="123" t="s">
        <v>280</v>
      </c>
      <c r="D182" s="123" t="s">
        <v>112</v>
      </c>
      <c r="E182" s="124" t="s">
        <v>281</v>
      </c>
      <c r="F182" s="125" t="s">
        <v>282</v>
      </c>
      <c r="G182" s="126" t="s">
        <v>185</v>
      </c>
      <c r="H182" s="127">
        <v>32</v>
      </c>
      <c r="I182" s="127"/>
      <c r="J182" s="127">
        <f t="shared" si="2"/>
        <v>0</v>
      </c>
      <c r="K182" s="128"/>
    </row>
    <row r="183" spans="1:11" s="1" customFormat="1" ht="16.5" customHeight="1">
      <c r="A183" s="185"/>
      <c r="B183" s="122"/>
      <c r="C183" s="129" t="s">
        <v>283</v>
      </c>
      <c r="D183" s="129" t="s">
        <v>118</v>
      </c>
      <c r="E183" s="130" t="s">
        <v>284</v>
      </c>
      <c r="F183" s="131" t="s">
        <v>285</v>
      </c>
      <c r="G183" s="132" t="s">
        <v>185</v>
      </c>
      <c r="H183" s="133">
        <v>32</v>
      </c>
      <c r="I183" s="133"/>
      <c r="J183" s="133">
        <f t="shared" si="2"/>
        <v>0</v>
      </c>
      <c r="K183" s="134"/>
    </row>
    <row r="184" spans="1:11" s="1" customFormat="1" ht="24.2" customHeight="1">
      <c r="A184" s="185"/>
      <c r="B184" s="122"/>
      <c r="C184" s="123" t="s">
        <v>286</v>
      </c>
      <c r="D184" s="123" t="s">
        <v>112</v>
      </c>
      <c r="E184" s="124" t="s">
        <v>287</v>
      </c>
      <c r="F184" s="125" t="s">
        <v>288</v>
      </c>
      <c r="G184" s="126" t="s">
        <v>185</v>
      </c>
      <c r="H184" s="127">
        <v>2</v>
      </c>
      <c r="I184" s="127"/>
      <c r="J184" s="127">
        <f t="shared" si="2"/>
        <v>0</v>
      </c>
      <c r="K184" s="128"/>
    </row>
    <row r="185" spans="1:11" s="1" customFormat="1" ht="16.5" customHeight="1">
      <c r="A185" s="185"/>
      <c r="B185" s="122"/>
      <c r="C185" s="129" t="s">
        <v>289</v>
      </c>
      <c r="D185" s="129" t="s">
        <v>118</v>
      </c>
      <c r="E185" s="130" t="s">
        <v>290</v>
      </c>
      <c r="F185" s="131" t="s">
        <v>291</v>
      </c>
      <c r="G185" s="132" t="s">
        <v>185</v>
      </c>
      <c r="H185" s="133">
        <v>2</v>
      </c>
      <c r="I185" s="133"/>
      <c r="J185" s="133">
        <f t="shared" si="2"/>
        <v>0</v>
      </c>
      <c r="K185" s="134"/>
    </row>
    <row r="186" spans="1:11" s="1" customFormat="1" ht="24.2" customHeight="1">
      <c r="A186" s="185"/>
      <c r="B186" s="122"/>
      <c r="C186" s="123" t="s">
        <v>292</v>
      </c>
      <c r="D186" s="123" t="s">
        <v>112</v>
      </c>
      <c r="E186" s="124" t="s">
        <v>293</v>
      </c>
      <c r="F186" s="125" t="s">
        <v>294</v>
      </c>
      <c r="G186" s="126" t="s">
        <v>185</v>
      </c>
      <c r="H186" s="127">
        <v>37</v>
      </c>
      <c r="I186" s="127"/>
      <c r="J186" s="127">
        <f t="shared" si="2"/>
        <v>0</v>
      </c>
      <c r="K186" s="128"/>
    </row>
    <row r="187" spans="1:11" s="1" customFormat="1" ht="16.5" customHeight="1">
      <c r="A187" s="185"/>
      <c r="B187" s="122"/>
      <c r="C187" s="129" t="s">
        <v>295</v>
      </c>
      <c r="D187" s="129" t="s">
        <v>118</v>
      </c>
      <c r="E187" s="130" t="s">
        <v>296</v>
      </c>
      <c r="F187" s="131" t="s">
        <v>297</v>
      </c>
      <c r="G187" s="132" t="s">
        <v>185</v>
      </c>
      <c r="H187" s="133">
        <v>37</v>
      </c>
      <c r="I187" s="133"/>
      <c r="J187" s="133">
        <f t="shared" si="2"/>
        <v>0</v>
      </c>
      <c r="K187" s="134"/>
    </row>
    <row r="188" spans="1:11" s="1" customFormat="1" ht="24.2" customHeight="1">
      <c r="A188" s="185"/>
      <c r="B188" s="122"/>
      <c r="C188" s="123" t="s">
        <v>298</v>
      </c>
      <c r="D188" s="123" t="s">
        <v>112</v>
      </c>
      <c r="E188" s="124" t="s">
        <v>299</v>
      </c>
      <c r="F188" s="125" t="s">
        <v>300</v>
      </c>
      <c r="G188" s="126" t="s">
        <v>185</v>
      </c>
      <c r="H188" s="127">
        <v>22</v>
      </c>
      <c r="I188" s="127"/>
      <c r="J188" s="127">
        <f t="shared" si="2"/>
        <v>0</v>
      </c>
      <c r="K188" s="128"/>
    </row>
    <row r="189" spans="1:11" s="1" customFormat="1" ht="24.2" customHeight="1">
      <c r="A189" s="185"/>
      <c r="B189" s="122"/>
      <c r="C189" s="129" t="s">
        <v>301</v>
      </c>
      <c r="D189" s="129" t="s">
        <v>118</v>
      </c>
      <c r="E189" s="130" t="s">
        <v>302</v>
      </c>
      <c r="F189" s="131" t="s">
        <v>303</v>
      </c>
      <c r="G189" s="132" t="s">
        <v>185</v>
      </c>
      <c r="H189" s="133">
        <v>22</v>
      </c>
      <c r="I189" s="133"/>
      <c r="J189" s="133">
        <f t="shared" si="2"/>
        <v>0</v>
      </c>
      <c r="K189" s="134"/>
    </row>
    <row r="190" spans="1:11" s="1" customFormat="1" ht="24.2" customHeight="1">
      <c r="A190" s="185"/>
      <c r="B190" s="122"/>
      <c r="C190" s="123" t="s">
        <v>304</v>
      </c>
      <c r="D190" s="123" t="s">
        <v>112</v>
      </c>
      <c r="E190" s="124" t="s">
        <v>305</v>
      </c>
      <c r="F190" s="125" t="s">
        <v>306</v>
      </c>
      <c r="G190" s="126" t="s">
        <v>185</v>
      </c>
      <c r="H190" s="127">
        <v>9</v>
      </c>
      <c r="I190" s="127"/>
      <c r="J190" s="127">
        <f t="shared" si="2"/>
        <v>0</v>
      </c>
      <c r="K190" s="128"/>
    </row>
    <row r="191" spans="1:11" s="1" customFormat="1" ht="16.5" customHeight="1">
      <c r="A191" s="185"/>
      <c r="B191" s="122"/>
      <c r="C191" s="129" t="s">
        <v>307</v>
      </c>
      <c r="D191" s="129" t="s">
        <v>118</v>
      </c>
      <c r="E191" s="130" t="s">
        <v>308</v>
      </c>
      <c r="F191" s="131" t="s">
        <v>309</v>
      </c>
      <c r="G191" s="132" t="s">
        <v>185</v>
      </c>
      <c r="H191" s="133">
        <v>9</v>
      </c>
      <c r="I191" s="133"/>
      <c r="J191" s="133">
        <f t="shared" si="2"/>
        <v>0</v>
      </c>
      <c r="K191" s="134"/>
    </row>
    <row r="192" spans="1:11" s="1" customFormat="1" ht="24.2" customHeight="1">
      <c r="A192" s="185"/>
      <c r="B192" s="122"/>
      <c r="C192" s="123" t="s">
        <v>310</v>
      </c>
      <c r="D192" s="123" t="s">
        <v>112</v>
      </c>
      <c r="E192" s="124" t="s">
        <v>311</v>
      </c>
      <c r="F192" s="125" t="s">
        <v>312</v>
      </c>
      <c r="G192" s="126" t="s">
        <v>185</v>
      </c>
      <c r="H192" s="127">
        <v>7</v>
      </c>
      <c r="I192" s="127"/>
      <c r="J192" s="127">
        <f t="shared" si="2"/>
        <v>0</v>
      </c>
      <c r="K192" s="128"/>
    </row>
    <row r="193" spans="1:11" s="1" customFormat="1" ht="21.75" customHeight="1">
      <c r="A193" s="185"/>
      <c r="B193" s="122"/>
      <c r="C193" s="129" t="s">
        <v>313</v>
      </c>
      <c r="D193" s="129" t="s">
        <v>118</v>
      </c>
      <c r="E193" s="130" t="s">
        <v>314</v>
      </c>
      <c r="F193" s="131" t="s">
        <v>315</v>
      </c>
      <c r="G193" s="132" t="s">
        <v>185</v>
      </c>
      <c r="H193" s="133">
        <v>7</v>
      </c>
      <c r="I193" s="133"/>
      <c r="J193" s="133">
        <f t="shared" si="2"/>
        <v>0</v>
      </c>
      <c r="K193" s="134"/>
    </row>
    <row r="194" spans="1:11" s="1" customFormat="1" ht="24.2" customHeight="1">
      <c r="A194" s="185"/>
      <c r="B194" s="122"/>
      <c r="C194" s="123" t="s">
        <v>316</v>
      </c>
      <c r="D194" s="123" t="s">
        <v>112</v>
      </c>
      <c r="E194" s="124" t="s">
        <v>317</v>
      </c>
      <c r="F194" s="125" t="s">
        <v>318</v>
      </c>
      <c r="G194" s="126" t="s">
        <v>185</v>
      </c>
      <c r="H194" s="127">
        <v>1</v>
      </c>
      <c r="I194" s="127"/>
      <c r="J194" s="127">
        <f t="shared" si="2"/>
        <v>0</v>
      </c>
      <c r="K194" s="128"/>
    </row>
    <row r="195" spans="1:11" s="1" customFormat="1" ht="16.5" customHeight="1">
      <c r="A195" s="185"/>
      <c r="B195" s="122"/>
      <c r="C195" s="129" t="s">
        <v>319</v>
      </c>
      <c r="D195" s="129" t="s">
        <v>118</v>
      </c>
      <c r="E195" s="130" t="s">
        <v>320</v>
      </c>
      <c r="F195" s="131" t="s">
        <v>321</v>
      </c>
      <c r="G195" s="132" t="s">
        <v>185</v>
      </c>
      <c r="H195" s="133">
        <v>1</v>
      </c>
      <c r="I195" s="133"/>
      <c r="J195" s="133">
        <f t="shared" si="2"/>
        <v>0</v>
      </c>
      <c r="K195" s="134"/>
    </row>
    <row r="196" spans="1:11" s="1" customFormat="1" ht="21.75" customHeight="1">
      <c r="A196" s="185"/>
      <c r="B196" s="122"/>
      <c r="C196" s="123" t="s">
        <v>322</v>
      </c>
      <c r="D196" s="123" t="s">
        <v>112</v>
      </c>
      <c r="E196" s="124" t="s">
        <v>323</v>
      </c>
      <c r="F196" s="125" t="s">
        <v>324</v>
      </c>
      <c r="G196" s="126" t="s">
        <v>185</v>
      </c>
      <c r="H196" s="127">
        <v>91</v>
      </c>
      <c r="I196" s="127"/>
      <c r="J196" s="127">
        <f t="shared" si="2"/>
        <v>0</v>
      </c>
      <c r="K196" s="128"/>
    </row>
    <row r="197" spans="1:11" s="1" customFormat="1" ht="21.75" customHeight="1">
      <c r="A197" s="185"/>
      <c r="B197" s="122"/>
      <c r="C197" s="129" t="s">
        <v>325</v>
      </c>
      <c r="D197" s="129" t="s">
        <v>118</v>
      </c>
      <c r="E197" s="130" t="s">
        <v>326</v>
      </c>
      <c r="F197" s="131" t="s">
        <v>327</v>
      </c>
      <c r="G197" s="132" t="s">
        <v>185</v>
      </c>
      <c r="H197" s="133">
        <v>91</v>
      </c>
      <c r="I197" s="133"/>
      <c r="J197" s="133">
        <f t="shared" si="2"/>
        <v>0</v>
      </c>
      <c r="K197" s="134"/>
    </row>
    <row r="198" spans="1:11" s="1" customFormat="1" ht="21.75" customHeight="1">
      <c r="A198" s="185"/>
      <c r="B198" s="122"/>
      <c r="C198" s="123" t="s">
        <v>328</v>
      </c>
      <c r="D198" s="123" t="s">
        <v>112</v>
      </c>
      <c r="E198" s="124" t="s">
        <v>329</v>
      </c>
      <c r="F198" s="125" t="s">
        <v>330</v>
      </c>
      <c r="G198" s="126" t="s">
        <v>185</v>
      </c>
      <c r="H198" s="127">
        <v>6</v>
      </c>
      <c r="I198" s="127"/>
      <c r="J198" s="127">
        <f t="shared" si="2"/>
        <v>0</v>
      </c>
      <c r="K198" s="128"/>
    </row>
    <row r="199" spans="1:11" s="1" customFormat="1" ht="21.75" customHeight="1">
      <c r="A199" s="185"/>
      <c r="B199" s="122"/>
      <c r="C199" s="129" t="s">
        <v>331</v>
      </c>
      <c r="D199" s="129" t="s">
        <v>118</v>
      </c>
      <c r="E199" s="130" t="s">
        <v>332</v>
      </c>
      <c r="F199" s="131" t="s">
        <v>333</v>
      </c>
      <c r="G199" s="132" t="s">
        <v>185</v>
      </c>
      <c r="H199" s="133">
        <v>6</v>
      </c>
      <c r="I199" s="133"/>
      <c r="J199" s="133">
        <f t="shared" si="2"/>
        <v>0</v>
      </c>
      <c r="K199" s="134"/>
    </row>
    <row r="200" spans="1:11" s="1" customFormat="1" ht="16.5" customHeight="1">
      <c r="A200" s="185"/>
      <c r="B200" s="122"/>
      <c r="C200" s="123" t="s">
        <v>334</v>
      </c>
      <c r="D200" s="123" t="s">
        <v>112</v>
      </c>
      <c r="E200" s="124" t="s">
        <v>335</v>
      </c>
      <c r="F200" s="125" t="s">
        <v>336</v>
      </c>
      <c r="G200" s="126" t="s">
        <v>185</v>
      </c>
      <c r="H200" s="127">
        <v>1</v>
      </c>
      <c r="I200" s="127"/>
      <c r="J200" s="127">
        <f t="shared" si="2"/>
        <v>0</v>
      </c>
      <c r="K200" s="128"/>
    </row>
    <row r="201" spans="1:11" s="1" customFormat="1" ht="24.2" customHeight="1">
      <c r="A201" s="185"/>
      <c r="B201" s="122"/>
      <c r="C201" s="129" t="s">
        <v>337</v>
      </c>
      <c r="D201" s="129" t="s">
        <v>118</v>
      </c>
      <c r="E201" s="130" t="s">
        <v>338</v>
      </c>
      <c r="F201" s="131" t="s">
        <v>339</v>
      </c>
      <c r="G201" s="132" t="s">
        <v>185</v>
      </c>
      <c r="H201" s="133">
        <v>1</v>
      </c>
      <c r="I201" s="133"/>
      <c r="J201" s="133">
        <f t="shared" si="2"/>
        <v>0</v>
      </c>
      <c r="K201" s="134"/>
    </row>
    <row r="202" spans="1:11" s="1" customFormat="1" ht="16.5" customHeight="1">
      <c r="A202" s="185"/>
      <c r="B202" s="122"/>
      <c r="C202" s="123" t="s">
        <v>340</v>
      </c>
      <c r="D202" s="123" t="s">
        <v>112</v>
      </c>
      <c r="E202" s="124" t="s">
        <v>341</v>
      </c>
      <c r="F202" s="125" t="s">
        <v>342</v>
      </c>
      <c r="G202" s="126" t="s">
        <v>185</v>
      </c>
      <c r="H202" s="127">
        <v>1</v>
      </c>
      <c r="I202" s="127"/>
      <c r="J202" s="127">
        <f t="shared" si="2"/>
        <v>0</v>
      </c>
      <c r="K202" s="128"/>
    </row>
    <row r="203" spans="1:11" s="1" customFormat="1" ht="24.2" customHeight="1">
      <c r="A203" s="185"/>
      <c r="B203" s="122"/>
      <c r="C203" s="129" t="s">
        <v>343</v>
      </c>
      <c r="D203" s="129" t="s">
        <v>118</v>
      </c>
      <c r="E203" s="130" t="s">
        <v>344</v>
      </c>
      <c r="F203" s="131" t="s">
        <v>345</v>
      </c>
      <c r="G203" s="132" t="s">
        <v>185</v>
      </c>
      <c r="H203" s="133">
        <v>1</v>
      </c>
      <c r="I203" s="133"/>
      <c r="J203" s="133">
        <f t="shared" ref="J203:J225" si="3">ROUND(I203*H203,3)</f>
        <v>0</v>
      </c>
      <c r="K203" s="134"/>
    </row>
    <row r="204" spans="1:11" s="1" customFormat="1" ht="21.75" customHeight="1">
      <c r="A204" s="185"/>
      <c r="B204" s="122"/>
      <c r="C204" s="123" t="s">
        <v>346</v>
      </c>
      <c r="D204" s="123" t="s">
        <v>112</v>
      </c>
      <c r="E204" s="124" t="s">
        <v>347</v>
      </c>
      <c r="F204" s="125" t="s">
        <v>348</v>
      </c>
      <c r="G204" s="126" t="s">
        <v>185</v>
      </c>
      <c r="H204" s="127">
        <v>3</v>
      </c>
      <c r="I204" s="127"/>
      <c r="J204" s="127">
        <f t="shared" si="3"/>
        <v>0</v>
      </c>
      <c r="K204" s="128"/>
    </row>
    <row r="205" spans="1:11" s="1" customFormat="1" ht="24.2" customHeight="1">
      <c r="A205" s="185"/>
      <c r="B205" s="122"/>
      <c r="C205" s="129" t="s">
        <v>349</v>
      </c>
      <c r="D205" s="129" t="s">
        <v>118</v>
      </c>
      <c r="E205" s="130" t="s">
        <v>350</v>
      </c>
      <c r="F205" s="131" t="s">
        <v>351</v>
      </c>
      <c r="G205" s="132" t="s">
        <v>185</v>
      </c>
      <c r="H205" s="133">
        <v>3</v>
      </c>
      <c r="I205" s="133"/>
      <c r="J205" s="133">
        <f t="shared" si="3"/>
        <v>0</v>
      </c>
      <c r="K205" s="134"/>
    </row>
    <row r="206" spans="1:11" s="1" customFormat="1" ht="16.5" customHeight="1">
      <c r="A206" s="185"/>
      <c r="B206" s="122"/>
      <c r="C206" s="123" t="s">
        <v>352</v>
      </c>
      <c r="D206" s="123" t="s">
        <v>112</v>
      </c>
      <c r="E206" s="124" t="s">
        <v>353</v>
      </c>
      <c r="F206" s="125" t="s">
        <v>354</v>
      </c>
      <c r="G206" s="126" t="s">
        <v>185</v>
      </c>
      <c r="H206" s="127">
        <v>1</v>
      </c>
      <c r="I206" s="127"/>
      <c r="J206" s="127">
        <f t="shared" si="3"/>
        <v>0</v>
      </c>
      <c r="K206" s="128"/>
    </row>
    <row r="207" spans="1:11" s="1" customFormat="1" ht="24.2" customHeight="1">
      <c r="A207" s="185"/>
      <c r="B207" s="122"/>
      <c r="C207" s="129" t="s">
        <v>355</v>
      </c>
      <c r="D207" s="129" t="s">
        <v>118</v>
      </c>
      <c r="E207" s="130" t="s">
        <v>356</v>
      </c>
      <c r="F207" s="131" t="s">
        <v>357</v>
      </c>
      <c r="G207" s="132" t="s">
        <v>185</v>
      </c>
      <c r="H207" s="133">
        <v>1</v>
      </c>
      <c r="I207" s="133"/>
      <c r="J207" s="133">
        <f t="shared" si="3"/>
        <v>0</v>
      </c>
      <c r="K207" s="134"/>
    </row>
    <row r="208" spans="1:11" s="1" customFormat="1" ht="16.5" customHeight="1">
      <c r="A208" s="185"/>
      <c r="B208" s="122"/>
      <c r="C208" s="123" t="s">
        <v>358</v>
      </c>
      <c r="D208" s="123" t="s">
        <v>112</v>
      </c>
      <c r="E208" s="124" t="s">
        <v>359</v>
      </c>
      <c r="F208" s="125" t="s">
        <v>360</v>
      </c>
      <c r="G208" s="126" t="s">
        <v>185</v>
      </c>
      <c r="H208" s="127">
        <v>9</v>
      </c>
      <c r="I208" s="127"/>
      <c r="J208" s="127">
        <f t="shared" si="3"/>
        <v>0</v>
      </c>
      <c r="K208" s="128"/>
    </row>
    <row r="209" spans="1:11" s="1" customFormat="1" ht="24.2" customHeight="1">
      <c r="A209" s="185"/>
      <c r="B209" s="122"/>
      <c r="C209" s="129" t="s">
        <v>361</v>
      </c>
      <c r="D209" s="129" t="s">
        <v>118</v>
      </c>
      <c r="E209" s="130" t="s">
        <v>362</v>
      </c>
      <c r="F209" s="131" t="s">
        <v>363</v>
      </c>
      <c r="G209" s="132" t="s">
        <v>185</v>
      </c>
      <c r="H209" s="133">
        <v>8</v>
      </c>
      <c r="I209" s="133"/>
      <c r="J209" s="133">
        <f t="shared" si="3"/>
        <v>0</v>
      </c>
      <c r="K209" s="134"/>
    </row>
    <row r="210" spans="1:11" s="1" customFormat="1" ht="24.2" customHeight="1">
      <c r="A210" s="185"/>
      <c r="B210" s="122"/>
      <c r="C210" s="129" t="s">
        <v>364</v>
      </c>
      <c r="D210" s="129" t="s">
        <v>118</v>
      </c>
      <c r="E210" s="130" t="s">
        <v>365</v>
      </c>
      <c r="F210" s="131" t="s">
        <v>366</v>
      </c>
      <c r="G210" s="132" t="s">
        <v>185</v>
      </c>
      <c r="H210" s="133">
        <v>1</v>
      </c>
      <c r="I210" s="133"/>
      <c r="J210" s="133">
        <f t="shared" si="3"/>
        <v>0</v>
      </c>
      <c r="K210" s="134"/>
    </row>
    <row r="211" spans="1:11" s="1" customFormat="1" ht="16.5" customHeight="1">
      <c r="A211" s="185"/>
      <c r="B211" s="122"/>
      <c r="C211" s="123" t="s">
        <v>367</v>
      </c>
      <c r="D211" s="123" t="s">
        <v>112</v>
      </c>
      <c r="E211" s="124" t="s">
        <v>368</v>
      </c>
      <c r="F211" s="125" t="s">
        <v>369</v>
      </c>
      <c r="G211" s="126" t="s">
        <v>185</v>
      </c>
      <c r="H211" s="127">
        <v>1</v>
      </c>
      <c r="I211" s="127"/>
      <c r="J211" s="127">
        <f t="shared" si="3"/>
        <v>0</v>
      </c>
      <c r="K211" s="128"/>
    </row>
    <row r="212" spans="1:11" s="1" customFormat="1" ht="16.5" customHeight="1">
      <c r="A212" s="185"/>
      <c r="B212" s="122"/>
      <c r="C212" s="129" t="s">
        <v>370</v>
      </c>
      <c r="D212" s="129" t="s">
        <v>118</v>
      </c>
      <c r="E212" s="130" t="s">
        <v>371</v>
      </c>
      <c r="F212" s="131" t="s">
        <v>372</v>
      </c>
      <c r="G212" s="132" t="s">
        <v>185</v>
      </c>
      <c r="H212" s="133">
        <v>1</v>
      </c>
      <c r="I212" s="133"/>
      <c r="J212" s="133">
        <f t="shared" si="3"/>
        <v>0</v>
      </c>
      <c r="K212" s="134"/>
    </row>
    <row r="213" spans="1:11" s="1" customFormat="1" ht="16.5" customHeight="1">
      <c r="A213" s="185"/>
      <c r="B213" s="122"/>
      <c r="C213" s="123" t="s">
        <v>373</v>
      </c>
      <c r="D213" s="123" t="s">
        <v>112</v>
      </c>
      <c r="E213" s="124" t="s">
        <v>374</v>
      </c>
      <c r="F213" s="125" t="s">
        <v>375</v>
      </c>
      <c r="G213" s="126" t="s">
        <v>185</v>
      </c>
      <c r="H213" s="127">
        <v>30</v>
      </c>
      <c r="I213" s="127"/>
      <c r="J213" s="127">
        <f t="shared" si="3"/>
        <v>0</v>
      </c>
      <c r="K213" s="128"/>
    </row>
    <row r="214" spans="1:11" s="1" customFormat="1" ht="24.2" customHeight="1">
      <c r="A214" s="185"/>
      <c r="B214" s="122"/>
      <c r="C214" s="129" t="s">
        <v>376</v>
      </c>
      <c r="D214" s="129" t="s">
        <v>118</v>
      </c>
      <c r="E214" s="130" t="s">
        <v>377</v>
      </c>
      <c r="F214" s="131" t="s">
        <v>378</v>
      </c>
      <c r="G214" s="132" t="s">
        <v>185</v>
      </c>
      <c r="H214" s="133">
        <v>30</v>
      </c>
      <c r="I214" s="133"/>
      <c r="J214" s="133">
        <f t="shared" si="3"/>
        <v>0</v>
      </c>
      <c r="K214" s="134"/>
    </row>
    <row r="215" spans="1:11" s="1" customFormat="1" ht="24.2" customHeight="1">
      <c r="A215" s="185"/>
      <c r="B215" s="122"/>
      <c r="C215" s="123" t="s">
        <v>379</v>
      </c>
      <c r="D215" s="123" t="s">
        <v>112</v>
      </c>
      <c r="E215" s="124" t="s">
        <v>380</v>
      </c>
      <c r="F215" s="125" t="s">
        <v>381</v>
      </c>
      <c r="G215" s="126" t="s">
        <v>185</v>
      </c>
      <c r="H215" s="127">
        <v>31</v>
      </c>
      <c r="I215" s="127"/>
      <c r="J215" s="127">
        <f t="shared" si="3"/>
        <v>0</v>
      </c>
      <c r="K215" s="128"/>
    </row>
    <row r="216" spans="1:11" s="1" customFormat="1" ht="16.5" customHeight="1">
      <c r="A216" s="185"/>
      <c r="B216" s="122"/>
      <c r="C216" s="129" t="s">
        <v>382</v>
      </c>
      <c r="D216" s="129" t="s">
        <v>118</v>
      </c>
      <c r="E216" s="130" t="s">
        <v>383</v>
      </c>
      <c r="F216" s="131" t="s">
        <v>384</v>
      </c>
      <c r="G216" s="132" t="s">
        <v>185</v>
      </c>
      <c r="H216" s="133">
        <v>31</v>
      </c>
      <c r="I216" s="133"/>
      <c r="J216" s="133">
        <f t="shared" si="3"/>
        <v>0</v>
      </c>
      <c r="K216" s="134"/>
    </row>
    <row r="217" spans="1:11" s="1" customFormat="1" ht="24.2" customHeight="1">
      <c r="A217" s="185"/>
      <c r="B217" s="122"/>
      <c r="C217" s="123" t="s">
        <v>385</v>
      </c>
      <c r="D217" s="123" t="s">
        <v>112</v>
      </c>
      <c r="E217" s="124" t="s">
        <v>386</v>
      </c>
      <c r="F217" s="125" t="s">
        <v>387</v>
      </c>
      <c r="G217" s="126" t="s">
        <v>388</v>
      </c>
      <c r="H217" s="127">
        <v>6</v>
      </c>
      <c r="I217" s="127"/>
      <c r="J217" s="127">
        <f t="shared" si="3"/>
        <v>0</v>
      </c>
      <c r="K217" s="128"/>
    </row>
    <row r="218" spans="1:11" s="1" customFormat="1" ht="24.2" customHeight="1">
      <c r="A218" s="185"/>
      <c r="B218" s="122"/>
      <c r="C218" s="129" t="s">
        <v>389</v>
      </c>
      <c r="D218" s="129" t="s">
        <v>118</v>
      </c>
      <c r="E218" s="130" t="s">
        <v>390</v>
      </c>
      <c r="F218" s="131" t="s">
        <v>391</v>
      </c>
      <c r="G218" s="132" t="s">
        <v>185</v>
      </c>
      <c r="H218" s="133">
        <v>6</v>
      </c>
      <c r="I218" s="133"/>
      <c r="J218" s="133">
        <f t="shared" si="3"/>
        <v>0</v>
      </c>
      <c r="K218" s="134"/>
    </row>
    <row r="219" spans="1:11" s="1" customFormat="1" ht="16.5" customHeight="1">
      <c r="A219" s="185"/>
      <c r="B219" s="122"/>
      <c r="C219" s="123" t="s">
        <v>392</v>
      </c>
      <c r="D219" s="123" t="s">
        <v>112</v>
      </c>
      <c r="E219" s="124" t="s">
        <v>393</v>
      </c>
      <c r="F219" s="125" t="s">
        <v>394</v>
      </c>
      <c r="G219" s="126" t="s">
        <v>185</v>
      </c>
      <c r="H219" s="127">
        <v>23</v>
      </c>
      <c r="I219" s="127"/>
      <c r="J219" s="127">
        <f t="shared" si="3"/>
        <v>0</v>
      </c>
      <c r="K219" s="128"/>
    </row>
    <row r="220" spans="1:11" s="1" customFormat="1" ht="24.2" customHeight="1">
      <c r="A220" s="185"/>
      <c r="B220" s="122"/>
      <c r="C220" s="123" t="s">
        <v>395</v>
      </c>
      <c r="D220" s="123" t="s">
        <v>112</v>
      </c>
      <c r="E220" s="124" t="s">
        <v>396</v>
      </c>
      <c r="F220" s="125" t="s">
        <v>397</v>
      </c>
      <c r="G220" s="126" t="s">
        <v>185</v>
      </c>
      <c r="H220" s="127">
        <v>1</v>
      </c>
      <c r="I220" s="127"/>
      <c r="J220" s="127">
        <f t="shared" si="3"/>
        <v>0</v>
      </c>
      <c r="K220" s="128"/>
    </row>
    <row r="221" spans="1:11" s="1" customFormat="1" ht="24.2" customHeight="1">
      <c r="A221" s="185"/>
      <c r="B221" s="122"/>
      <c r="C221" s="129" t="s">
        <v>398</v>
      </c>
      <c r="D221" s="129" t="s">
        <v>118</v>
      </c>
      <c r="E221" s="130" t="s">
        <v>399</v>
      </c>
      <c r="F221" s="131" t="s">
        <v>400</v>
      </c>
      <c r="G221" s="132" t="s">
        <v>185</v>
      </c>
      <c r="H221" s="133">
        <v>1</v>
      </c>
      <c r="I221" s="133"/>
      <c r="J221" s="133">
        <f t="shared" si="3"/>
        <v>0</v>
      </c>
      <c r="K221" s="134"/>
    </row>
    <row r="222" spans="1:11" s="1" customFormat="1" ht="24.2" customHeight="1">
      <c r="A222" s="185"/>
      <c r="B222" s="122"/>
      <c r="C222" s="123" t="s">
        <v>401</v>
      </c>
      <c r="D222" s="123" t="s">
        <v>112</v>
      </c>
      <c r="E222" s="124" t="s">
        <v>402</v>
      </c>
      <c r="F222" s="125" t="s">
        <v>403</v>
      </c>
      <c r="G222" s="126" t="s">
        <v>115</v>
      </c>
      <c r="H222" s="127">
        <v>2393</v>
      </c>
      <c r="I222" s="127"/>
      <c r="J222" s="127">
        <f t="shared" si="3"/>
        <v>0</v>
      </c>
      <c r="K222" s="128"/>
    </row>
    <row r="223" spans="1:11" s="1" customFormat="1" ht="24.2" customHeight="1">
      <c r="A223" s="185"/>
      <c r="B223" s="122"/>
      <c r="C223" s="123" t="s">
        <v>404</v>
      </c>
      <c r="D223" s="123" t="s">
        <v>112</v>
      </c>
      <c r="E223" s="124" t="s">
        <v>405</v>
      </c>
      <c r="F223" s="125" t="s">
        <v>406</v>
      </c>
      <c r="G223" s="126" t="s">
        <v>115</v>
      </c>
      <c r="H223" s="127">
        <v>153</v>
      </c>
      <c r="I223" s="127"/>
      <c r="J223" s="127">
        <f t="shared" si="3"/>
        <v>0</v>
      </c>
      <c r="K223" s="128"/>
    </row>
    <row r="224" spans="1:11" s="1" customFormat="1" ht="24.2" customHeight="1">
      <c r="A224" s="185"/>
      <c r="B224" s="122"/>
      <c r="C224" s="123" t="s">
        <v>407</v>
      </c>
      <c r="D224" s="123" t="s">
        <v>112</v>
      </c>
      <c r="E224" s="124" t="s">
        <v>408</v>
      </c>
      <c r="F224" s="125" t="s">
        <v>409</v>
      </c>
      <c r="G224" s="126" t="s">
        <v>115</v>
      </c>
      <c r="H224" s="127">
        <v>2546</v>
      </c>
      <c r="I224" s="127"/>
      <c r="J224" s="127">
        <f t="shared" si="3"/>
        <v>0</v>
      </c>
      <c r="K224" s="128"/>
    </row>
    <row r="225" spans="1:11" s="1" customFormat="1" ht="24.2" customHeight="1">
      <c r="A225" s="185"/>
      <c r="B225" s="122"/>
      <c r="C225" s="123" t="s">
        <v>410</v>
      </c>
      <c r="D225" s="123" t="s">
        <v>112</v>
      </c>
      <c r="E225" s="124" t="s">
        <v>411</v>
      </c>
      <c r="F225" s="125" t="s">
        <v>412</v>
      </c>
      <c r="G225" s="126" t="s">
        <v>189</v>
      </c>
      <c r="H225" s="127">
        <v>1372.6369999999999</v>
      </c>
      <c r="I225" s="127"/>
      <c r="J225" s="127">
        <f t="shared" si="3"/>
        <v>0</v>
      </c>
      <c r="K225" s="128"/>
    </row>
    <row r="226" spans="1:11" s="11" customFormat="1" ht="22.9" customHeight="1">
      <c r="A226" s="190"/>
      <c r="B226" s="116"/>
      <c r="D226" s="117" t="s">
        <v>69</v>
      </c>
      <c r="E226" s="120" t="s">
        <v>413</v>
      </c>
      <c r="F226" s="120" t="s">
        <v>414</v>
      </c>
      <c r="J226" s="121">
        <f>SUM(J227:J245)</f>
        <v>0</v>
      </c>
    </row>
    <row r="227" spans="1:11" s="1" customFormat="1" ht="24.2" customHeight="1">
      <c r="A227" s="185"/>
      <c r="B227" s="122"/>
      <c r="C227" s="123" t="s">
        <v>415</v>
      </c>
      <c r="D227" s="123" t="s">
        <v>112</v>
      </c>
      <c r="E227" s="124" t="s">
        <v>416</v>
      </c>
      <c r="F227" s="125" t="s">
        <v>417</v>
      </c>
      <c r="G227" s="126" t="s">
        <v>185</v>
      </c>
      <c r="H227" s="127">
        <v>2</v>
      </c>
      <c r="I227" s="127"/>
      <c r="J227" s="127">
        <f t="shared" ref="J227:J245" si="4">ROUND(I227*H227,3)</f>
        <v>0</v>
      </c>
      <c r="K227" s="128"/>
    </row>
    <row r="228" spans="1:11" s="1" customFormat="1" ht="24.2" customHeight="1">
      <c r="A228" s="185"/>
      <c r="B228" s="122"/>
      <c r="C228" s="129" t="s">
        <v>418</v>
      </c>
      <c r="D228" s="129" t="s">
        <v>118</v>
      </c>
      <c r="E228" s="130" t="s">
        <v>419</v>
      </c>
      <c r="F228" s="131" t="s">
        <v>420</v>
      </c>
      <c r="G228" s="132" t="s">
        <v>185</v>
      </c>
      <c r="H228" s="133">
        <v>2</v>
      </c>
      <c r="I228" s="133"/>
      <c r="J228" s="133">
        <f t="shared" si="4"/>
        <v>0</v>
      </c>
      <c r="K228" s="134"/>
    </row>
    <row r="229" spans="1:11" s="1" customFormat="1" ht="24.2" customHeight="1">
      <c r="A229" s="185"/>
      <c r="B229" s="122"/>
      <c r="C229" s="129" t="s">
        <v>421</v>
      </c>
      <c r="D229" s="129" t="s">
        <v>118</v>
      </c>
      <c r="E229" s="130" t="s">
        <v>422</v>
      </c>
      <c r="F229" s="131" t="s">
        <v>423</v>
      </c>
      <c r="G229" s="132" t="s">
        <v>185</v>
      </c>
      <c r="H229" s="133">
        <v>2</v>
      </c>
      <c r="I229" s="133"/>
      <c r="J229" s="133">
        <f t="shared" si="4"/>
        <v>0</v>
      </c>
      <c r="K229" s="134"/>
    </row>
    <row r="230" spans="1:11" s="1" customFormat="1" ht="16.5" customHeight="1">
      <c r="A230" s="185"/>
      <c r="B230" s="122"/>
      <c r="C230" s="123" t="s">
        <v>424</v>
      </c>
      <c r="D230" s="123" t="s">
        <v>112</v>
      </c>
      <c r="E230" s="124" t="s">
        <v>425</v>
      </c>
      <c r="F230" s="125" t="s">
        <v>426</v>
      </c>
      <c r="G230" s="126" t="s">
        <v>185</v>
      </c>
      <c r="H230" s="127">
        <v>2</v>
      </c>
      <c r="I230" s="127"/>
      <c r="J230" s="127">
        <f t="shared" si="4"/>
        <v>0</v>
      </c>
      <c r="K230" s="128"/>
    </row>
    <row r="231" spans="1:11" s="1" customFormat="1" ht="24.2" customHeight="1">
      <c r="A231" s="185"/>
      <c r="B231" s="122"/>
      <c r="C231" s="129" t="s">
        <v>427</v>
      </c>
      <c r="D231" s="129" t="s">
        <v>118</v>
      </c>
      <c r="E231" s="130" t="s">
        <v>428</v>
      </c>
      <c r="F231" s="131" t="s">
        <v>429</v>
      </c>
      <c r="G231" s="132" t="s">
        <v>185</v>
      </c>
      <c r="H231" s="133">
        <v>2</v>
      </c>
      <c r="I231" s="133"/>
      <c r="J231" s="133">
        <f t="shared" si="4"/>
        <v>0</v>
      </c>
      <c r="K231" s="134"/>
    </row>
    <row r="232" spans="1:11" s="1" customFormat="1" ht="16.5" customHeight="1">
      <c r="A232" s="185"/>
      <c r="B232" s="122"/>
      <c r="C232" s="129" t="s">
        <v>430</v>
      </c>
      <c r="D232" s="129" t="s">
        <v>118</v>
      </c>
      <c r="E232" s="130" t="s">
        <v>431</v>
      </c>
      <c r="F232" s="131" t="s">
        <v>432</v>
      </c>
      <c r="G232" s="132" t="s">
        <v>185</v>
      </c>
      <c r="H232" s="133">
        <v>2</v>
      </c>
      <c r="I232" s="133"/>
      <c r="J232" s="133">
        <f t="shared" si="4"/>
        <v>0</v>
      </c>
      <c r="K232" s="134"/>
    </row>
    <row r="233" spans="1:11" s="1" customFormat="1" ht="24.2" customHeight="1">
      <c r="A233" s="185"/>
      <c r="B233" s="122"/>
      <c r="C233" s="123" t="s">
        <v>433</v>
      </c>
      <c r="D233" s="123" t="s">
        <v>112</v>
      </c>
      <c r="E233" s="124" t="s">
        <v>434</v>
      </c>
      <c r="F233" s="125" t="s">
        <v>435</v>
      </c>
      <c r="G233" s="126" t="s">
        <v>185</v>
      </c>
      <c r="H233" s="127">
        <v>1</v>
      </c>
      <c r="I233" s="127"/>
      <c r="J233" s="127">
        <f t="shared" si="4"/>
        <v>0</v>
      </c>
      <c r="K233" s="128"/>
    </row>
    <row r="234" spans="1:11" s="1" customFormat="1" ht="16.5" customHeight="1">
      <c r="A234" s="185"/>
      <c r="B234" s="122"/>
      <c r="C234" s="129" t="s">
        <v>436</v>
      </c>
      <c r="D234" s="129" t="s">
        <v>118</v>
      </c>
      <c r="E234" s="130" t="s">
        <v>437</v>
      </c>
      <c r="F234" s="131" t="s">
        <v>438</v>
      </c>
      <c r="G234" s="132" t="s">
        <v>185</v>
      </c>
      <c r="H234" s="133">
        <v>1</v>
      </c>
      <c r="I234" s="133"/>
      <c r="J234" s="133">
        <f t="shared" si="4"/>
        <v>0</v>
      </c>
      <c r="K234" s="134"/>
    </row>
    <row r="235" spans="1:11" s="1" customFormat="1" ht="21.75" customHeight="1">
      <c r="A235" s="185"/>
      <c r="B235" s="122"/>
      <c r="C235" s="123" t="s">
        <v>439</v>
      </c>
      <c r="D235" s="123" t="s">
        <v>112</v>
      </c>
      <c r="E235" s="124" t="s">
        <v>440</v>
      </c>
      <c r="F235" s="125" t="s">
        <v>441</v>
      </c>
      <c r="G235" s="126" t="s">
        <v>388</v>
      </c>
      <c r="H235" s="127">
        <v>2</v>
      </c>
      <c r="I235" s="127"/>
      <c r="J235" s="127">
        <f t="shared" si="4"/>
        <v>0</v>
      </c>
      <c r="K235" s="128"/>
    </row>
    <row r="236" spans="1:11" s="1" customFormat="1" ht="16.5" customHeight="1">
      <c r="A236" s="185"/>
      <c r="B236" s="122"/>
      <c r="C236" s="129" t="s">
        <v>442</v>
      </c>
      <c r="D236" s="129" t="s">
        <v>118</v>
      </c>
      <c r="E236" s="130" t="s">
        <v>443</v>
      </c>
      <c r="F236" s="131" t="s">
        <v>444</v>
      </c>
      <c r="G236" s="132" t="s">
        <v>185</v>
      </c>
      <c r="H236" s="133">
        <v>2</v>
      </c>
      <c r="I236" s="133"/>
      <c r="J236" s="133">
        <f t="shared" si="4"/>
        <v>0</v>
      </c>
      <c r="K236" s="134"/>
    </row>
    <row r="237" spans="1:11" s="1" customFormat="1" ht="16.5" customHeight="1">
      <c r="A237" s="185"/>
      <c r="B237" s="122"/>
      <c r="C237" s="123" t="s">
        <v>445</v>
      </c>
      <c r="D237" s="123" t="s">
        <v>112</v>
      </c>
      <c r="E237" s="124" t="s">
        <v>446</v>
      </c>
      <c r="F237" s="125" t="s">
        <v>447</v>
      </c>
      <c r="G237" s="126" t="s">
        <v>388</v>
      </c>
      <c r="H237" s="127">
        <v>4</v>
      </c>
      <c r="I237" s="127"/>
      <c r="J237" s="127">
        <f t="shared" si="4"/>
        <v>0</v>
      </c>
      <c r="K237" s="128"/>
    </row>
    <row r="238" spans="1:11" s="1" customFormat="1" ht="24.2" customHeight="1">
      <c r="A238" s="185"/>
      <c r="B238" s="122"/>
      <c r="C238" s="129" t="s">
        <v>448</v>
      </c>
      <c r="D238" s="129" t="s">
        <v>118</v>
      </c>
      <c r="E238" s="130" t="s">
        <v>449</v>
      </c>
      <c r="F238" s="131" t="s">
        <v>450</v>
      </c>
      <c r="G238" s="132" t="s">
        <v>185</v>
      </c>
      <c r="H238" s="133">
        <v>4</v>
      </c>
      <c r="I238" s="133"/>
      <c r="J238" s="133">
        <f t="shared" si="4"/>
        <v>0</v>
      </c>
      <c r="K238" s="134"/>
    </row>
    <row r="239" spans="1:11" s="1" customFormat="1" ht="33" customHeight="1">
      <c r="A239" s="185"/>
      <c r="B239" s="122"/>
      <c r="C239" s="123" t="s">
        <v>451</v>
      </c>
      <c r="D239" s="123" t="s">
        <v>112</v>
      </c>
      <c r="E239" s="124" t="s">
        <v>452</v>
      </c>
      <c r="F239" s="125" t="s">
        <v>453</v>
      </c>
      <c r="G239" s="126" t="s">
        <v>185</v>
      </c>
      <c r="H239" s="127">
        <v>1</v>
      </c>
      <c r="I239" s="127"/>
      <c r="J239" s="127">
        <f t="shared" si="4"/>
        <v>0</v>
      </c>
      <c r="K239" s="128"/>
    </row>
    <row r="240" spans="1:11" s="1" customFormat="1" ht="16.5" customHeight="1">
      <c r="A240" s="185"/>
      <c r="B240" s="122"/>
      <c r="C240" s="129" t="s">
        <v>454</v>
      </c>
      <c r="D240" s="129" t="s">
        <v>118</v>
      </c>
      <c r="E240" s="130" t="s">
        <v>455</v>
      </c>
      <c r="F240" s="131" t="s">
        <v>456</v>
      </c>
      <c r="G240" s="132" t="s">
        <v>185</v>
      </c>
      <c r="H240" s="133">
        <v>1</v>
      </c>
      <c r="I240" s="133"/>
      <c r="J240" s="133">
        <f t="shared" si="4"/>
        <v>0</v>
      </c>
      <c r="K240" s="134"/>
    </row>
    <row r="241" spans="1:11" s="1" customFormat="1" ht="24.2" customHeight="1">
      <c r="A241" s="185"/>
      <c r="B241" s="122"/>
      <c r="C241" s="123" t="s">
        <v>457</v>
      </c>
      <c r="D241" s="123" t="s">
        <v>112</v>
      </c>
      <c r="E241" s="124" t="s">
        <v>458</v>
      </c>
      <c r="F241" s="125" t="s">
        <v>459</v>
      </c>
      <c r="G241" s="126" t="s">
        <v>185</v>
      </c>
      <c r="H241" s="127">
        <v>1</v>
      </c>
      <c r="I241" s="127"/>
      <c r="J241" s="127">
        <f t="shared" si="4"/>
        <v>0</v>
      </c>
      <c r="K241" s="128"/>
    </row>
    <row r="242" spans="1:11" s="1" customFormat="1" ht="16.5" customHeight="1">
      <c r="A242" s="185"/>
      <c r="B242" s="122"/>
      <c r="C242" s="129" t="s">
        <v>460</v>
      </c>
      <c r="D242" s="129" t="s">
        <v>118</v>
      </c>
      <c r="E242" s="130" t="s">
        <v>461</v>
      </c>
      <c r="F242" s="131" t="s">
        <v>462</v>
      </c>
      <c r="G242" s="132" t="s">
        <v>185</v>
      </c>
      <c r="H242" s="133">
        <v>1</v>
      </c>
      <c r="I242" s="133"/>
      <c r="J242" s="133">
        <f t="shared" si="4"/>
        <v>0</v>
      </c>
      <c r="K242" s="134"/>
    </row>
    <row r="243" spans="1:11" s="1" customFormat="1" ht="24.2" customHeight="1">
      <c r="A243" s="185"/>
      <c r="B243" s="122"/>
      <c r="C243" s="123" t="s">
        <v>463</v>
      </c>
      <c r="D243" s="123" t="s">
        <v>112</v>
      </c>
      <c r="E243" s="124" t="s">
        <v>464</v>
      </c>
      <c r="F243" s="125" t="s">
        <v>465</v>
      </c>
      <c r="G243" s="126" t="s">
        <v>185</v>
      </c>
      <c r="H243" s="127">
        <v>1</v>
      </c>
      <c r="I243" s="127"/>
      <c r="J243" s="127">
        <f t="shared" si="4"/>
        <v>0</v>
      </c>
      <c r="K243" s="128"/>
    </row>
    <row r="244" spans="1:11" s="1" customFormat="1" ht="21.75" customHeight="1">
      <c r="A244" s="185"/>
      <c r="B244" s="122"/>
      <c r="C244" s="129" t="s">
        <v>466</v>
      </c>
      <c r="D244" s="129" t="s">
        <v>118</v>
      </c>
      <c r="E244" s="130" t="s">
        <v>467</v>
      </c>
      <c r="F244" s="131" t="s">
        <v>468</v>
      </c>
      <c r="G244" s="132" t="s">
        <v>185</v>
      </c>
      <c r="H244" s="133">
        <v>1</v>
      </c>
      <c r="I244" s="133"/>
      <c r="J244" s="133">
        <f t="shared" si="4"/>
        <v>0</v>
      </c>
      <c r="K244" s="134"/>
    </row>
    <row r="245" spans="1:11" s="1" customFormat="1" ht="24.2" customHeight="1">
      <c r="A245" s="185"/>
      <c r="B245" s="122"/>
      <c r="C245" s="123" t="s">
        <v>469</v>
      </c>
      <c r="D245" s="123" t="s">
        <v>112</v>
      </c>
      <c r="E245" s="124" t="s">
        <v>470</v>
      </c>
      <c r="F245" s="125" t="s">
        <v>471</v>
      </c>
      <c r="G245" s="126" t="s">
        <v>189</v>
      </c>
      <c r="H245" s="127">
        <v>16.175000000000001</v>
      </c>
      <c r="I245" s="127"/>
      <c r="J245" s="127">
        <f t="shared" si="4"/>
        <v>0</v>
      </c>
      <c r="K245" s="128"/>
    </row>
    <row r="246" spans="1:11" s="11" customFormat="1" ht="22.9" customHeight="1">
      <c r="A246" s="190"/>
      <c r="B246" s="116"/>
      <c r="D246" s="117" t="s">
        <v>69</v>
      </c>
      <c r="E246" s="120" t="s">
        <v>472</v>
      </c>
      <c r="F246" s="120" t="s">
        <v>473</v>
      </c>
      <c r="J246" s="121">
        <f>SUM(J247:J249)</f>
        <v>0</v>
      </c>
    </row>
    <row r="247" spans="1:11" s="1" customFormat="1" ht="16.5" customHeight="1">
      <c r="A247" s="185"/>
      <c r="B247" s="122"/>
      <c r="C247" s="123" t="s">
        <v>474</v>
      </c>
      <c r="D247" s="123" t="s">
        <v>112</v>
      </c>
      <c r="E247" s="124" t="s">
        <v>475</v>
      </c>
      <c r="F247" s="125" t="s">
        <v>476</v>
      </c>
      <c r="G247" s="126" t="s">
        <v>185</v>
      </c>
      <c r="H247" s="127">
        <v>1</v>
      </c>
      <c r="I247" s="127"/>
      <c r="J247" s="127">
        <f>ROUND(I247*H247,3)</f>
        <v>0</v>
      </c>
      <c r="K247" s="128"/>
    </row>
    <row r="248" spans="1:11" s="1" customFormat="1" ht="24.2" customHeight="1">
      <c r="A248" s="185"/>
      <c r="B248" s="122"/>
      <c r="C248" s="129" t="s">
        <v>477</v>
      </c>
      <c r="D248" s="129" t="s">
        <v>118</v>
      </c>
      <c r="E248" s="130" t="s">
        <v>478</v>
      </c>
      <c r="F248" s="131" t="s">
        <v>479</v>
      </c>
      <c r="G248" s="132" t="s">
        <v>185</v>
      </c>
      <c r="H248" s="133">
        <v>1</v>
      </c>
      <c r="I248" s="133"/>
      <c r="J248" s="133">
        <f>ROUND(I248*H248,3)</f>
        <v>0</v>
      </c>
      <c r="K248" s="134"/>
    </row>
    <row r="249" spans="1:11" s="1" customFormat="1" ht="21.75" customHeight="1">
      <c r="A249" s="185"/>
      <c r="B249" s="122"/>
      <c r="C249" s="123" t="s">
        <v>480</v>
      </c>
      <c r="D249" s="123" t="s">
        <v>112</v>
      </c>
      <c r="E249" s="124" t="s">
        <v>481</v>
      </c>
      <c r="F249" s="125" t="s">
        <v>482</v>
      </c>
      <c r="G249" s="126" t="s">
        <v>189</v>
      </c>
      <c r="H249" s="127">
        <v>5.032</v>
      </c>
      <c r="I249" s="127"/>
      <c r="J249" s="127">
        <f>ROUND(I249*H249,3)</f>
        <v>0</v>
      </c>
      <c r="K249" s="128"/>
    </row>
    <row r="250" spans="1:11" s="11" customFormat="1" ht="25.9" customHeight="1">
      <c r="A250" s="190"/>
      <c r="B250" s="116"/>
      <c r="D250" s="117" t="s">
        <v>69</v>
      </c>
      <c r="E250" s="118" t="s">
        <v>118</v>
      </c>
      <c r="F250" s="118" t="s">
        <v>483</v>
      </c>
      <c r="J250" s="119">
        <f>J251</f>
        <v>0</v>
      </c>
    </row>
    <row r="251" spans="1:11" s="11" customFormat="1" ht="22.9" customHeight="1">
      <c r="A251" s="190"/>
      <c r="B251" s="116"/>
      <c r="D251" s="117" t="s">
        <v>69</v>
      </c>
      <c r="E251" s="120" t="s">
        <v>485</v>
      </c>
      <c r="F251" s="120" t="s">
        <v>486</v>
      </c>
      <c r="J251" s="121">
        <f>SUM(J252:J253)</f>
        <v>0</v>
      </c>
    </row>
    <row r="252" spans="1:11" s="1" customFormat="1" ht="16.5" customHeight="1">
      <c r="A252" s="185"/>
      <c r="B252" s="122"/>
      <c r="C252" s="123" t="s">
        <v>487</v>
      </c>
      <c r="D252" s="123" t="s">
        <v>112</v>
      </c>
      <c r="E252" s="124" t="s">
        <v>488</v>
      </c>
      <c r="F252" s="125" t="s">
        <v>489</v>
      </c>
      <c r="G252" s="126" t="s">
        <v>185</v>
      </c>
      <c r="H252" s="127">
        <v>6</v>
      </c>
      <c r="I252" s="127"/>
      <c r="J252" s="127">
        <f>ROUND(I252*H252,3)</f>
        <v>0</v>
      </c>
      <c r="K252" s="128"/>
    </row>
    <row r="253" spans="1:11" s="1" customFormat="1" ht="24.2" customHeight="1">
      <c r="A253" s="185"/>
      <c r="B253" s="122"/>
      <c r="C253" s="129" t="s">
        <v>490</v>
      </c>
      <c r="D253" s="129" t="s">
        <v>118</v>
      </c>
      <c r="E253" s="130" t="s">
        <v>491</v>
      </c>
      <c r="F253" s="131" t="s">
        <v>492</v>
      </c>
      <c r="G253" s="132" t="s">
        <v>185</v>
      </c>
      <c r="H253" s="133">
        <v>6</v>
      </c>
      <c r="I253" s="133"/>
      <c r="J253" s="133">
        <f>ROUND(I253*H253,3)</f>
        <v>0</v>
      </c>
      <c r="K253" s="134"/>
    </row>
    <row r="254" spans="1:11" s="1" customFormat="1" ht="6.95" customHeight="1">
      <c r="A254" s="185"/>
      <c r="B254" s="40"/>
      <c r="C254" s="41"/>
      <c r="D254" s="41"/>
      <c r="E254" s="41"/>
      <c r="F254" s="41"/>
      <c r="G254" s="41"/>
      <c r="H254" s="41"/>
      <c r="I254" s="41"/>
      <c r="J254" s="41"/>
      <c r="K254" s="41"/>
    </row>
  </sheetData>
  <autoFilter ref="C123:K253" xr:uid="{00000000-0009-0000-0000-000001000000}"/>
  <mergeCells count="8">
    <mergeCell ref="E87:H87"/>
    <mergeCell ref="E114:H114"/>
    <mergeCell ref="E116:H11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3"/>
  <sheetViews>
    <sheetView showGridLines="0" topLeftCell="A124" workbookViewId="0">
      <selection activeCell="I124" sqref="I124:I172"/>
    </sheetView>
  </sheetViews>
  <sheetFormatPr defaultRowHeight="11.25"/>
  <cols>
    <col min="1" max="1" width="8.33203125" style="176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</cols>
  <sheetData>
    <row r="2" spans="1:11" ht="36.950000000000003" customHeight="1"/>
    <row r="3" spans="1:1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</row>
    <row r="4" spans="1:11" ht="24.95" customHeight="1">
      <c r="B4" s="16"/>
      <c r="D4" s="17" t="s">
        <v>86</v>
      </c>
    </row>
    <row r="5" spans="1:11" ht="6.95" customHeight="1">
      <c r="B5" s="16"/>
    </row>
    <row r="6" spans="1:11" ht="12" customHeight="1">
      <c r="B6" s="16"/>
      <c r="D6" s="22" t="s">
        <v>12</v>
      </c>
    </row>
    <row r="7" spans="1:11" ht="16.5" customHeight="1">
      <c r="B7" s="16"/>
      <c r="E7" s="174" t="str">
        <f>'Rekapitulácia stavby'!K6</f>
        <v>Bytový dom Terchovská</v>
      </c>
      <c r="F7" s="175"/>
      <c r="G7" s="175"/>
      <c r="H7" s="175"/>
    </row>
    <row r="8" spans="1:11" s="1" customFormat="1" ht="12" customHeight="1">
      <c r="A8" s="177"/>
      <c r="B8" s="25"/>
      <c r="D8" s="22" t="s">
        <v>87</v>
      </c>
    </row>
    <row r="9" spans="1:11" s="1" customFormat="1" ht="16.5" customHeight="1">
      <c r="A9" s="177"/>
      <c r="B9" s="25"/>
      <c r="E9" s="148" t="s">
        <v>493</v>
      </c>
      <c r="F9" s="173"/>
      <c r="G9" s="173"/>
      <c r="H9" s="173"/>
    </row>
    <row r="10" spans="1:11" s="1" customFormat="1">
      <c r="A10" s="177"/>
      <c r="B10" s="25"/>
    </row>
    <row r="11" spans="1:11" s="1" customFormat="1" ht="12" customHeight="1">
      <c r="A11" s="177"/>
      <c r="B11" s="25"/>
      <c r="D11" s="22" t="s">
        <v>14</v>
      </c>
      <c r="F11" s="20" t="s">
        <v>1</v>
      </c>
      <c r="I11" s="22" t="s">
        <v>15</v>
      </c>
      <c r="J11" s="20" t="s">
        <v>1</v>
      </c>
    </row>
    <row r="12" spans="1:11" s="1" customFormat="1" ht="12" customHeight="1">
      <c r="A12" s="177"/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5. 6. 2023</v>
      </c>
    </row>
    <row r="13" spans="1:11" s="1" customFormat="1" ht="10.9" customHeight="1">
      <c r="A13" s="177"/>
      <c r="B13" s="25"/>
    </row>
    <row r="14" spans="1:11" s="1" customFormat="1" ht="12" customHeight="1">
      <c r="A14" s="177"/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</row>
    <row r="15" spans="1:11" s="1" customFormat="1" ht="18" customHeight="1">
      <c r="A15" s="177"/>
      <c r="B15" s="25"/>
      <c r="E15" s="20" t="str">
        <f>IF('Rekapitulácia stavby'!E11="","",'Rekapitulácia stavby'!E11)</f>
        <v xml:space="preserve"> </v>
      </c>
      <c r="I15" s="22" t="s">
        <v>23</v>
      </c>
      <c r="J15" s="20" t="str">
        <f>IF('Rekapitulácia stavby'!AN11="","",'Rekapitulácia stavby'!AN11)</f>
        <v/>
      </c>
    </row>
    <row r="16" spans="1:11" s="1" customFormat="1" ht="6.95" customHeight="1">
      <c r="A16" s="177"/>
      <c r="B16" s="25"/>
    </row>
    <row r="17" spans="1:11" s="1" customFormat="1" ht="12" customHeight="1">
      <c r="A17" s="177"/>
      <c r="B17" s="25"/>
      <c r="D17" s="22" t="s">
        <v>24</v>
      </c>
      <c r="I17" s="22" t="s">
        <v>21</v>
      </c>
      <c r="J17" s="20" t="str">
        <f>'Rekapitulácia stavby'!AN13</f>
        <v/>
      </c>
    </row>
    <row r="18" spans="1:11" s="1" customFormat="1" ht="18" customHeight="1">
      <c r="A18" s="177"/>
      <c r="B18" s="25"/>
      <c r="E18" s="167" t="str">
        <f>'Rekapitulácia stavby'!E14</f>
        <v xml:space="preserve"> </v>
      </c>
      <c r="F18" s="167"/>
      <c r="G18" s="167"/>
      <c r="H18" s="167"/>
      <c r="I18" s="22" t="s">
        <v>23</v>
      </c>
      <c r="J18" s="20" t="str">
        <f>'Rekapitulácia stavby'!AN14</f>
        <v/>
      </c>
    </row>
    <row r="19" spans="1:11" s="1" customFormat="1" ht="6.95" customHeight="1">
      <c r="A19" s="177"/>
      <c r="B19" s="25"/>
    </row>
    <row r="20" spans="1:11" s="1" customFormat="1" ht="12" customHeight="1">
      <c r="A20" s="177"/>
      <c r="B20" s="25"/>
      <c r="D20" s="22" t="s">
        <v>25</v>
      </c>
      <c r="I20" s="22" t="s">
        <v>21</v>
      </c>
      <c r="J20" s="20" t="str">
        <f>IF('Rekapitulácia stavby'!AN16="","",'Rekapitulácia stavby'!AN16)</f>
        <v/>
      </c>
    </row>
    <row r="21" spans="1:11" s="1" customFormat="1" ht="18" customHeight="1">
      <c r="A21" s="177"/>
      <c r="B21" s="25"/>
      <c r="E21" s="20" t="str">
        <f>IF('Rekapitulácia stavby'!E17="","",'Rekapitulácia stavby'!E17)</f>
        <v xml:space="preserve"> </v>
      </c>
      <c r="I21" s="22" t="s">
        <v>23</v>
      </c>
      <c r="J21" s="20" t="str">
        <f>IF('Rekapitulácia stavby'!AN17="","",'Rekapitulácia stavby'!AN17)</f>
        <v/>
      </c>
    </row>
    <row r="22" spans="1:11" s="1" customFormat="1" ht="6.95" customHeight="1">
      <c r="A22" s="177"/>
      <c r="B22" s="25"/>
    </row>
    <row r="23" spans="1:11" s="1" customFormat="1" ht="12" customHeight="1">
      <c r="A23" s="177"/>
      <c r="B23" s="25"/>
      <c r="D23" s="22" t="s">
        <v>28</v>
      </c>
      <c r="I23" s="22" t="s">
        <v>21</v>
      </c>
      <c r="J23" s="20" t="str">
        <f>IF('Rekapitulácia stavby'!AN19="","",'Rekapitulácia stavby'!AN19)</f>
        <v/>
      </c>
    </row>
    <row r="24" spans="1:11" s="1" customFormat="1" ht="18" customHeight="1">
      <c r="A24" s="177"/>
      <c r="B24" s="25"/>
      <c r="E24" s="20" t="str">
        <f>IF('Rekapitulácia stavby'!E20="","",'Rekapitulácia stavby'!E20)</f>
        <v xml:space="preserve"> </v>
      </c>
      <c r="I24" s="22" t="s">
        <v>23</v>
      </c>
      <c r="J24" s="20" t="str">
        <f>IF('Rekapitulácia stavby'!AN20="","",'Rekapitulácia stavby'!AN20)</f>
        <v/>
      </c>
    </row>
    <row r="25" spans="1:11" s="1" customFormat="1" ht="6.95" customHeight="1">
      <c r="A25" s="177"/>
      <c r="B25" s="25"/>
    </row>
    <row r="26" spans="1:11" s="1" customFormat="1" ht="12" customHeight="1">
      <c r="A26" s="177"/>
      <c r="B26" s="25"/>
      <c r="D26" s="22" t="s">
        <v>29</v>
      </c>
    </row>
    <row r="27" spans="1:11" s="7" customFormat="1" ht="16.5" customHeight="1">
      <c r="A27" s="178"/>
      <c r="B27" s="84"/>
      <c r="E27" s="169" t="s">
        <v>1</v>
      </c>
      <c r="F27" s="169"/>
      <c r="G27" s="169"/>
      <c r="H27" s="169"/>
    </row>
    <row r="28" spans="1:11" s="1" customFormat="1" ht="6.95" customHeight="1">
      <c r="A28" s="177"/>
      <c r="B28" s="25"/>
    </row>
    <row r="29" spans="1:11" s="1" customFormat="1" ht="6.95" customHeight="1">
      <c r="A29" s="177"/>
      <c r="B29" s="25"/>
      <c r="D29" s="49"/>
      <c r="E29" s="49"/>
      <c r="F29" s="49"/>
      <c r="G29" s="49"/>
      <c r="H29" s="49"/>
      <c r="I29" s="49"/>
      <c r="J29" s="49"/>
      <c r="K29" s="49"/>
    </row>
    <row r="30" spans="1:11" s="1" customFormat="1" ht="25.35" customHeight="1">
      <c r="A30" s="177"/>
      <c r="B30" s="25"/>
      <c r="D30" s="85" t="s">
        <v>30</v>
      </c>
      <c r="J30" s="62">
        <f>ROUND(J121, 2)</f>
        <v>0</v>
      </c>
    </row>
    <row r="31" spans="1:11" s="1" customFormat="1" ht="6.95" customHeight="1">
      <c r="A31" s="177"/>
      <c r="B31" s="25"/>
      <c r="D31" s="49"/>
      <c r="E31" s="49"/>
      <c r="F31" s="49"/>
      <c r="G31" s="49"/>
      <c r="H31" s="49"/>
      <c r="I31" s="49"/>
      <c r="J31" s="49"/>
      <c r="K31" s="49"/>
    </row>
    <row r="32" spans="1:11" s="1" customFormat="1" ht="14.45" customHeight="1">
      <c r="A32" s="177"/>
      <c r="B32" s="25"/>
      <c r="F32" s="28" t="s">
        <v>32</v>
      </c>
      <c r="I32" s="28" t="s">
        <v>31</v>
      </c>
      <c r="J32" s="28" t="s">
        <v>33</v>
      </c>
    </row>
    <row r="33" spans="1:11" s="1" customFormat="1" ht="14.45" customHeight="1">
      <c r="A33" s="177"/>
      <c r="B33" s="25"/>
      <c r="D33" s="51" t="s">
        <v>34</v>
      </c>
      <c r="E33" s="30" t="s">
        <v>35</v>
      </c>
      <c r="F33" s="86" t="e">
        <f>ROUND((SUM(#REF!)),  2)</f>
        <v>#REF!</v>
      </c>
      <c r="G33" s="87"/>
      <c r="H33" s="87"/>
      <c r="I33" s="88">
        <v>0.2</v>
      </c>
      <c r="J33" s="86" t="e">
        <f>ROUND(((SUM(#REF!))*I33),  2)</f>
        <v>#REF!</v>
      </c>
    </row>
    <row r="34" spans="1:11" s="1" customFormat="1" ht="14.45" customHeight="1">
      <c r="A34" s="177"/>
      <c r="B34" s="25"/>
      <c r="E34" s="30" t="s">
        <v>36</v>
      </c>
      <c r="F34" s="89" t="e">
        <f>ROUND((SUM(#REF!)),  2)</f>
        <v>#REF!</v>
      </c>
      <c r="I34" s="90">
        <v>0.2</v>
      </c>
      <c r="J34" s="89" t="e">
        <f>ROUND(((SUM(#REF!))*I34),  2)</f>
        <v>#REF!</v>
      </c>
    </row>
    <row r="35" spans="1:11" s="1" customFormat="1" ht="14.45" hidden="1" customHeight="1">
      <c r="A35" s="177"/>
      <c r="B35" s="25"/>
      <c r="E35" s="22" t="s">
        <v>37</v>
      </c>
      <c r="F35" s="89" t="e">
        <f>ROUND((SUM(#REF!)),  2)</f>
        <v>#REF!</v>
      </c>
      <c r="I35" s="90">
        <v>0.2</v>
      </c>
      <c r="J35" s="89">
        <f>0</f>
        <v>0</v>
      </c>
    </row>
    <row r="36" spans="1:11" s="1" customFormat="1" ht="14.45" hidden="1" customHeight="1">
      <c r="A36" s="177"/>
      <c r="B36" s="25"/>
      <c r="E36" s="22" t="s">
        <v>38</v>
      </c>
      <c r="F36" s="89" t="e">
        <f>ROUND((SUM(#REF!)),  2)</f>
        <v>#REF!</v>
      </c>
      <c r="I36" s="90">
        <v>0.2</v>
      </c>
      <c r="J36" s="89">
        <f>0</f>
        <v>0</v>
      </c>
    </row>
    <row r="37" spans="1:11" s="1" customFormat="1" ht="14.45" hidden="1" customHeight="1">
      <c r="A37" s="177"/>
      <c r="B37" s="25"/>
      <c r="E37" s="30" t="s">
        <v>39</v>
      </c>
      <c r="F37" s="86" t="e">
        <f>ROUND((SUM(#REF!)),  2)</f>
        <v>#REF!</v>
      </c>
      <c r="G37" s="87"/>
      <c r="H37" s="87"/>
      <c r="I37" s="88">
        <v>0</v>
      </c>
      <c r="J37" s="86">
        <f>0</f>
        <v>0</v>
      </c>
    </row>
    <row r="38" spans="1:11" s="1" customFormat="1" ht="6.95" customHeight="1">
      <c r="A38" s="177"/>
      <c r="B38" s="25"/>
    </row>
    <row r="39" spans="1:11" s="1" customFormat="1" ht="25.35" customHeight="1">
      <c r="A39" s="177"/>
      <c r="B39" s="25"/>
      <c r="C39" s="91"/>
      <c r="D39" s="92" t="s">
        <v>40</v>
      </c>
      <c r="E39" s="53"/>
      <c r="F39" s="53"/>
      <c r="G39" s="93" t="s">
        <v>41</v>
      </c>
      <c r="H39" s="94" t="s">
        <v>42</v>
      </c>
      <c r="I39" s="53"/>
      <c r="J39" s="95" t="e">
        <f>SUM(J30:J37)</f>
        <v>#REF!</v>
      </c>
      <c r="K39" s="96"/>
    </row>
    <row r="40" spans="1:11" s="1" customFormat="1" ht="14.45" customHeight="1">
      <c r="A40" s="177"/>
      <c r="B40" s="25"/>
    </row>
    <row r="41" spans="1:11" ht="14.45" customHeight="1">
      <c r="B41" s="16"/>
    </row>
    <row r="42" spans="1:11" ht="14.45" customHeight="1">
      <c r="B42" s="16"/>
    </row>
    <row r="43" spans="1:11" ht="14.45" customHeight="1">
      <c r="B43" s="16"/>
    </row>
    <row r="44" spans="1:11" ht="14.45" customHeight="1">
      <c r="B44" s="16"/>
    </row>
    <row r="45" spans="1:11" ht="14.45" customHeight="1">
      <c r="B45" s="16"/>
    </row>
    <row r="46" spans="1:11" ht="14.45" customHeight="1">
      <c r="B46" s="16"/>
    </row>
    <row r="47" spans="1:11" ht="14.45" customHeight="1">
      <c r="B47" s="16"/>
    </row>
    <row r="48" spans="1:11" ht="14.45" customHeight="1">
      <c r="B48" s="16"/>
    </row>
    <row r="49" spans="1:11" ht="14.45" customHeight="1">
      <c r="B49" s="16"/>
    </row>
    <row r="50" spans="1:11" s="1" customFormat="1" ht="14.45" customHeight="1">
      <c r="A50" s="177"/>
      <c r="B50" s="25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</row>
    <row r="51" spans="1:11">
      <c r="B51" s="16"/>
    </row>
    <row r="52" spans="1:11">
      <c r="B52" s="16"/>
    </row>
    <row r="53" spans="1:11">
      <c r="B53" s="16"/>
    </row>
    <row r="54" spans="1:11">
      <c r="B54" s="16"/>
    </row>
    <row r="55" spans="1:11">
      <c r="B55" s="16"/>
    </row>
    <row r="56" spans="1:11">
      <c r="B56" s="16"/>
    </row>
    <row r="57" spans="1:11">
      <c r="B57" s="16"/>
    </row>
    <row r="58" spans="1:11">
      <c r="B58" s="16"/>
    </row>
    <row r="59" spans="1:11">
      <c r="B59" s="16"/>
    </row>
    <row r="60" spans="1:11">
      <c r="B60" s="16"/>
    </row>
    <row r="61" spans="1:11" s="1" customFormat="1" ht="12.75">
      <c r="A61" s="177"/>
      <c r="B61" s="25"/>
      <c r="D61" s="39" t="s">
        <v>45</v>
      </c>
      <c r="E61" s="27"/>
      <c r="F61" s="97" t="s">
        <v>46</v>
      </c>
      <c r="G61" s="39" t="s">
        <v>45</v>
      </c>
      <c r="H61" s="27"/>
      <c r="I61" s="27"/>
      <c r="J61" s="98" t="s">
        <v>46</v>
      </c>
      <c r="K61" s="27"/>
    </row>
    <row r="62" spans="1:11">
      <c r="B62" s="16"/>
    </row>
    <row r="63" spans="1:11">
      <c r="B63" s="16"/>
    </row>
    <row r="64" spans="1:11">
      <c r="B64" s="16"/>
    </row>
    <row r="65" spans="1:11" s="1" customFormat="1" ht="12.75">
      <c r="A65" s="177"/>
      <c r="B65" s="25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</row>
    <row r="66" spans="1:11">
      <c r="B66" s="16"/>
    </row>
    <row r="67" spans="1:11">
      <c r="B67" s="16"/>
    </row>
    <row r="68" spans="1:11">
      <c r="B68" s="16"/>
    </row>
    <row r="69" spans="1:11">
      <c r="B69" s="16"/>
    </row>
    <row r="70" spans="1:11">
      <c r="B70" s="16"/>
    </row>
    <row r="71" spans="1:11">
      <c r="B71" s="16"/>
    </row>
    <row r="72" spans="1:11">
      <c r="B72" s="16"/>
    </row>
    <row r="73" spans="1:11">
      <c r="B73" s="16"/>
    </row>
    <row r="74" spans="1:11">
      <c r="B74" s="16"/>
    </row>
    <row r="75" spans="1:11">
      <c r="B75" s="16"/>
    </row>
    <row r="76" spans="1:11" s="1" customFormat="1" ht="12.75">
      <c r="A76" s="177"/>
      <c r="B76" s="25"/>
      <c r="D76" s="39" t="s">
        <v>45</v>
      </c>
      <c r="E76" s="27"/>
      <c r="F76" s="97" t="s">
        <v>46</v>
      </c>
      <c r="G76" s="39" t="s">
        <v>45</v>
      </c>
      <c r="H76" s="27"/>
      <c r="I76" s="27"/>
      <c r="J76" s="98" t="s">
        <v>46</v>
      </c>
      <c r="K76" s="27"/>
    </row>
    <row r="77" spans="1:11" s="1" customFormat="1" ht="14.45" customHeight="1">
      <c r="A77" s="177"/>
      <c r="B77" s="40"/>
      <c r="C77" s="41"/>
      <c r="D77" s="41"/>
      <c r="E77" s="41"/>
      <c r="F77" s="41"/>
      <c r="G77" s="41"/>
      <c r="H77" s="41"/>
      <c r="I77" s="41"/>
      <c r="J77" s="41"/>
      <c r="K77" s="41"/>
    </row>
    <row r="81" spans="1:11" s="1" customFormat="1" ht="6.95" customHeight="1">
      <c r="A81" s="177"/>
      <c r="B81" s="42"/>
      <c r="C81" s="43"/>
      <c r="D81" s="43"/>
      <c r="E81" s="43"/>
      <c r="F81" s="43"/>
      <c r="G81" s="43"/>
      <c r="H81" s="43"/>
      <c r="I81" s="43"/>
      <c r="J81" s="43"/>
      <c r="K81" s="43"/>
    </row>
    <row r="82" spans="1:11" s="1" customFormat="1" ht="24.95" customHeight="1">
      <c r="A82" s="177"/>
      <c r="B82" s="25"/>
      <c r="C82" s="17" t="s">
        <v>89</v>
      </c>
    </row>
    <row r="83" spans="1:11" s="1" customFormat="1" ht="6.95" customHeight="1">
      <c r="A83" s="177"/>
      <c r="B83" s="25"/>
    </row>
    <row r="84" spans="1:11" s="1" customFormat="1" ht="12" customHeight="1">
      <c r="A84" s="177"/>
      <c r="B84" s="25"/>
      <c r="C84" s="22" t="s">
        <v>12</v>
      </c>
    </row>
    <row r="85" spans="1:11" s="1" customFormat="1" ht="16.5" customHeight="1">
      <c r="A85" s="177"/>
      <c r="B85" s="25"/>
      <c r="E85" s="174" t="str">
        <f>E7</f>
        <v>Bytový dom Terchovská</v>
      </c>
      <c r="F85" s="175"/>
      <c r="G85" s="175"/>
      <c r="H85" s="175"/>
    </row>
    <row r="86" spans="1:11" s="1" customFormat="1" ht="12" customHeight="1">
      <c r="A86" s="177"/>
      <c r="B86" s="25"/>
      <c r="C86" s="22" t="s">
        <v>87</v>
      </c>
    </row>
    <row r="87" spans="1:11" s="1" customFormat="1" ht="16.5" customHeight="1">
      <c r="A87" s="177"/>
      <c r="B87" s="25"/>
      <c r="E87" s="148" t="str">
        <f>E9</f>
        <v>SO 01 ZTI - B - Zdravotechnické inštalácie- Byty</v>
      </c>
      <c r="F87" s="173"/>
      <c r="G87" s="173"/>
      <c r="H87" s="173"/>
    </row>
    <row r="88" spans="1:11" s="1" customFormat="1" ht="6.95" customHeight="1">
      <c r="A88" s="177"/>
      <c r="B88" s="25"/>
    </row>
    <row r="89" spans="1:11" s="1" customFormat="1" ht="12" customHeight="1">
      <c r="A89" s="177"/>
      <c r="B89" s="25"/>
      <c r="C89" s="22" t="s">
        <v>16</v>
      </c>
      <c r="F89" s="20" t="str">
        <f>F12</f>
        <v>Okres Bratislava II., Ružinov, k.ú. Trnávka</v>
      </c>
      <c r="I89" s="22" t="s">
        <v>18</v>
      </c>
      <c r="J89" s="48" t="str">
        <f>IF(J12="","",J12)</f>
        <v>5. 6. 2023</v>
      </c>
    </row>
    <row r="90" spans="1:11" s="1" customFormat="1" ht="6.95" customHeight="1">
      <c r="A90" s="177"/>
      <c r="B90" s="25"/>
    </row>
    <row r="91" spans="1:11" s="1" customFormat="1" ht="15.2" customHeight="1">
      <c r="A91" s="177"/>
      <c r="B91" s="25"/>
      <c r="C91" s="22" t="s">
        <v>20</v>
      </c>
      <c r="F91" s="20" t="str">
        <f>E15</f>
        <v xml:space="preserve"> </v>
      </c>
      <c r="I91" s="22" t="s">
        <v>25</v>
      </c>
      <c r="J91" s="23" t="str">
        <f>E21</f>
        <v xml:space="preserve"> </v>
      </c>
    </row>
    <row r="92" spans="1:11" s="1" customFormat="1" ht="15.2" customHeight="1">
      <c r="A92" s="177"/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 xml:space="preserve"> </v>
      </c>
    </row>
    <row r="93" spans="1:11" s="1" customFormat="1" ht="10.35" customHeight="1">
      <c r="A93" s="177"/>
      <c r="B93" s="25"/>
    </row>
    <row r="94" spans="1:11" s="1" customFormat="1" ht="29.25" customHeight="1">
      <c r="A94" s="177"/>
      <c r="B94" s="25"/>
      <c r="C94" s="99" t="s">
        <v>90</v>
      </c>
      <c r="D94" s="91"/>
      <c r="E94" s="91"/>
      <c r="F94" s="91"/>
      <c r="G94" s="91"/>
      <c r="H94" s="91"/>
      <c r="I94" s="91"/>
      <c r="J94" s="100" t="s">
        <v>91</v>
      </c>
      <c r="K94" s="91"/>
    </row>
    <row r="95" spans="1:11" s="1" customFormat="1" ht="10.35" customHeight="1">
      <c r="A95" s="177"/>
      <c r="B95" s="25"/>
    </row>
    <row r="96" spans="1:11" s="1" customFormat="1" ht="22.9" customHeight="1">
      <c r="A96" s="177"/>
      <c r="B96" s="25"/>
      <c r="C96" s="101" t="s">
        <v>92</v>
      </c>
      <c r="J96" s="62">
        <f>J121</f>
        <v>0</v>
      </c>
    </row>
    <row r="97" spans="1:11" s="8" customFormat="1" ht="24.95" customHeight="1">
      <c r="A97" s="179"/>
      <c r="B97" s="102"/>
      <c r="D97" s="103" t="s">
        <v>93</v>
      </c>
      <c r="E97" s="104"/>
      <c r="F97" s="104"/>
      <c r="G97" s="104"/>
      <c r="H97" s="104"/>
      <c r="I97" s="104"/>
      <c r="J97" s="105">
        <f>J122</f>
        <v>0</v>
      </c>
    </row>
    <row r="98" spans="1:11" s="9" customFormat="1" ht="19.899999999999999" customHeight="1">
      <c r="A98" s="180"/>
      <c r="B98" s="106"/>
      <c r="D98" s="107" t="s">
        <v>94</v>
      </c>
      <c r="E98" s="108"/>
      <c r="F98" s="108"/>
      <c r="G98" s="108"/>
      <c r="H98" s="108"/>
      <c r="I98" s="108"/>
      <c r="J98" s="109">
        <f>J123</f>
        <v>0</v>
      </c>
    </row>
    <row r="99" spans="1:11" s="9" customFormat="1" ht="19.899999999999999" customHeight="1">
      <c r="A99" s="180"/>
      <c r="B99" s="106"/>
      <c r="D99" s="107" t="s">
        <v>95</v>
      </c>
      <c r="E99" s="108"/>
      <c r="F99" s="108"/>
      <c r="G99" s="108"/>
      <c r="H99" s="108"/>
      <c r="I99" s="108"/>
      <c r="J99" s="109">
        <f>J129</f>
        <v>0</v>
      </c>
    </row>
    <row r="100" spans="1:11" s="9" customFormat="1" ht="19.899999999999999" customHeight="1">
      <c r="A100" s="180"/>
      <c r="B100" s="106"/>
      <c r="D100" s="107" t="s">
        <v>96</v>
      </c>
      <c r="E100" s="108"/>
      <c r="F100" s="108"/>
      <c r="G100" s="108"/>
      <c r="H100" s="108"/>
      <c r="I100" s="108"/>
      <c r="J100" s="109">
        <f>J137</f>
        <v>0</v>
      </c>
    </row>
    <row r="101" spans="1:11" s="9" customFormat="1" ht="19.899999999999999" customHeight="1">
      <c r="A101" s="180"/>
      <c r="B101" s="106"/>
      <c r="D101" s="107" t="s">
        <v>97</v>
      </c>
      <c r="E101" s="108"/>
      <c r="F101" s="108"/>
      <c r="G101" s="108"/>
      <c r="H101" s="108"/>
      <c r="I101" s="108"/>
      <c r="J101" s="109">
        <f>J146</f>
        <v>0</v>
      </c>
    </row>
    <row r="102" spans="1:11" s="1" customFormat="1" ht="21.75" customHeight="1">
      <c r="A102" s="177"/>
      <c r="B102" s="25"/>
    </row>
    <row r="103" spans="1:11" s="1" customFormat="1" ht="6.95" customHeight="1">
      <c r="A103" s="177"/>
      <c r="B103" s="40"/>
      <c r="C103" s="41"/>
      <c r="D103" s="41"/>
      <c r="E103" s="41"/>
      <c r="F103" s="41"/>
      <c r="G103" s="41"/>
      <c r="H103" s="41"/>
      <c r="I103" s="41"/>
      <c r="J103" s="41"/>
      <c r="K103" s="41"/>
    </row>
    <row r="107" spans="1:11" s="1" customFormat="1" ht="6.95" customHeight="1">
      <c r="A107" s="177"/>
      <c r="B107" s="42"/>
      <c r="C107" s="43"/>
      <c r="D107" s="43"/>
      <c r="E107" s="43"/>
      <c r="F107" s="43"/>
      <c r="G107" s="43"/>
      <c r="H107" s="43"/>
      <c r="I107" s="43"/>
      <c r="J107" s="43"/>
      <c r="K107" s="43"/>
    </row>
    <row r="108" spans="1:11" s="1" customFormat="1" ht="24.95" customHeight="1">
      <c r="A108" s="177"/>
      <c r="B108" s="25"/>
      <c r="C108" s="17" t="s">
        <v>101</v>
      </c>
    </row>
    <row r="109" spans="1:11" s="1" customFormat="1" ht="6.95" customHeight="1">
      <c r="A109" s="177"/>
      <c r="B109" s="25"/>
    </row>
    <row r="110" spans="1:11" s="1" customFormat="1" ht="12" customHeight="1">
      <c r="A110" s="177"/>
      <c r="B110" s="25"/>
      <c r="C110" s="22" t="s">
        <v>12</v>
      </c>
    </row>
    <row r="111" spans="1:11" s="1" customFormat="1" ht="16.5" customHeight="1">
      <c r="A111" s="177"/>
      <c r="B111" s="25"/>
      <c r="E111" s="174" t="str">
        <f>E7</f>
        <v>Bytový dom Terchovská</v>
      </c>
      <c r="F111" s="175"/>
      <c r="G111" s="175"/>
      <c r="H111" s="175"/>
    </row>
    <row r="112" spans="1:11" s="1" customFormat="1" ht="12" customHeight="1">
      <c r="A112" s="177"/>
      <c r="B112" s="25"/>
      <c r="C112" s="22" t="s">
        <v>87</v>
      </c>
    </row>
    <row r="113" spans="1:11" s="1" customFormat="1" ht="16.5" customHeight="1">
      <c r="A113" s="177"/>
      <c r="B113" s="25"/>
      <c r="E113" s="148" t="str">
        <f>E9</f>
        <v>SO 01 ZTI - B - Zdravotechnické inštalácie- Byty</v>
      </c>
      <c r="F113" s="173"/>
      <c r="G113" s="173"/>
      <c r="H113" s="173"/>
    </row>
    <row r="114" spans="1:11" s="1" customFormat="1" ht="6.95" customHeight="1">
      <c r="A114" s="177"/>
      <c r="B114" s="25"/>
    </row>
    <row r="115" spans="1:11" s="1" customFormat="1" ht="12" customHeight="1">
      <c r="A115" s="177"/>
      <c r="B115" s="25"/>
      <c r="C115" s="22" t="s">
        <v>16</v>
      </c>
      <c r="F115" s="20" t="str">
        <f>F12</f>
        <v>Okres Bratislava II., Ružinov, k.ú. Trnávka</v>
      </c>
      <c r="I115" s="22" t="s">
        <v>18</v>
      </c>
      <c r="J115" s="48" t="str">
        <f>IF(J12="","",J12)</f>
        <v>5. 6. 2023</v>
      </c>
    </row>
    <row r="116" spans="1:11" s="1" customFormat="1" ht="6.95" customHeight="1">
      <c r="A116" s="177"/>
      <c r="B116" s="25"/>
    </row>
    <row r="117" spans="1:11" s="1" customFormat="1" ht="15.2" customHeight="1">
      <c r="A117" s="177"/>
      <c r="B117" s="25"/>
      <c r="C117" s="22" t="s">
        <v>20</v>
      </c>
      <c r="F117" s="20" t="str">
        <f>E15</f>
        <v xml:space="preserve"> </v>
      </c>
      <c r="I117" s="22" t="s">
        <v>25</v>
      </c>
      <c r="J117" s="23" t="str">
        <f>E21</f>
        <v xml:space="preserve"> </v>
      </c>
    </row>
    <row r="118" spans="1:11" s="1" customFormat="1" ht="15.2" customHeight="1">
      <c r="A118" s="177"/>
      <c r="B118" s="25"/>
      <c r="C118" s="22" t="s">
        <v>24</v>
      </c>
      <c r="F118" s="20" t="str">
        <f>IF(E18="","",E18)</f>
        <v xml:space="preserve"> </v>
      </c>
      <c r="I118" s="22" t="s">
        <v>28</v>
      </c>
      <c r="J118" s="23" t="str">
        <f>E24</f>
        <v xml:space="preserve"> </v>
      </c>
    </row>
    <row r="119" spans="1:11" s="1" customFormat="1" ht="10.35" customHeight="1">
      <c r="A119" s="177"/>
      <c r="B119" s="25"/>
    </row>
    <row r="120" spans="1:11" s="10" customFormat="1" ht="29.25" customHeight="1">
      <c r="A120" s="181"/>
      <c r="B120" s="110"/>
      <c r="C120" s="111" t="s">
        <v>102</v>
      </c>
      <c r="D120" s="112" t="s">
        <v>55</v>
      </c>
      <c r="E120" s="112" t="s">
        <v>51</v>
      </c>
      <c r="F120" s="112" t="s">
        <v>52</v>
      </c>
      <c r="G120" s="112" t="s">
        <v>103</v>
      </c>
      <c r="H120" s="112" t="s">
        <v>104</v>
      </c>
      <c r="I120" s="112" t="s">
        <v>105</v>
      </c>
      <c r="J120" s="113" t="s">
        <v>91</v>
      </c>
      <c r="K120" s="114" t="s">
        <v>106</v>
      </c>
    </row>
    <row r="121" spans="1:11" s="1" customFormat="1" ht="22.9" customHeight="1">
      <c r="A121" s="177"/>
      <c r="B121" s="25"/>
      <c r="C121" s="60" t="s">
        <v>92</v>
      </c>
      <c r="J121" s="115">
        <f>J122</f>
        <v>0</v>
      </c>
    </row>
    <row r="122" spans="1:11" s="11" customFormat="1" ht="25.9" customHeight="1">
      <c r="A122" s="182"/>
      <c r="B122" s="116"/>
      <c r="D122" s="117" t="s">
        <v>69</v>
      </c>
      <c r="E122" s="118" t="s">
        <v>107</v>
      </c>
      <c r="F122" s="118" t="s">
        <v>108</v>
      </c>
      <c r="J122" s="119">
        <f>J123+J129+J146+J137</f>
        <v>0</v>
      </c>
    </row>
    <row r="123" spans="1:11" s="11" customFormat="1" ht="22.9" customHeight="1">
      <c r="A123" s="182"/>
      <c r="B123" s="116"/>
      <c r="D123" s="117" t="s">
        <v>69</v>
      </c>
      <c r="E123" s="120" t="s">
        <v>110</v>
      </c>
      <c r="F123" s="120" t="s">
        <v>111</v>
      </c>
      <c r="J123" s="121">
        <f>SUM(J124:J128)</f>
        <v>0</v>
      </c>
    </row>
    <row r="124" spans="1:11" s="1" customFormat="1" ht="24.2" customHeight="1">
      <c r="A124" s="177"/>
      <c r="B124" s="122"/>
      <c r="C124" s="123" t="s">
        <v>78</v>
      </c>
      <c r="D124" s="123" t="s">
        <v>112</v>
      </c>
      <c r="E124" s="124" t="s">
        <v>113</v>
      </c>
      <c r="F124" s="125" t="s">
        <v>114</v>
      </c>
      <c r="G124" s="126" t="s">
        <v>115</v>
      </c>
      <c r="H124" s="127">
        <v>1200</v>
      </c>
      <c r="I124" s="127"/>
      <c r="J124" s="127">
        <f>ROUND(I124*H124,3)</f>
        <v>0</v>
      </c>
      <c r="K124" s="128"/>
    </row>
    <row r="125" spans="1:11" s="1" customFormat="1" ht="37.9" customHeight="1">
      <c r="A125" s="177"/>
      <c r="B125" s="122"/>
      <c r="C125" s="129" t="s">
        <v>109</v>
      </c>
      <c r="D125" s="129" t="s">
        <v>118</v>
      </c>
      <c r="E125" s="130" t="s">
        <v>494</v>
      </c>
      <c r="F125" s="131" t="s">
        <v>495</v>
      </c>
      <c r="G125" s="132" t="s">
        <v>115</v>
      </c>
      <c r="H125" s="133">
        <v>1200</v>
      </c>
      <c r="I125" s="133"/>
      <c r="J125" s="133">
        <f>ROUND(I125*H125,3)</f>
        <v>0</v>
      </c>
      <c r="K125" s="134"/>
    </row>
    <row r="126" spans="1:11" s="1" customFormat="1" ht="24.2" customHeight="1">
      <c r="A126" s="177"/>
      <c r="B126" s="122"/>
      <c r="C126" s="123" t="s">
        <v>484</v>
      </c>
      <c r="D126" s="123" t="s">
        <v>112</v>
      </c>
      <c r="E126" s="124" t="s">
        <v>135</v>
      </c>
      <c r="F126" s="125" t="s">
        <v>136</v>
      </c>
      <c r="G126" s="126" t="s">
        <v>115</v>
      </c>
      <c r="H126" s="127">
        <v>1050</v>
      </c>
      <c r="I126" s="127"/>
      <c r="J126" s="127">
        <f>ROUND(I126*H126,3)</f>
        <v>0</v>
      </c>
      <c r="K126" s="128"/>
    </row>
    <row r="127" spans="1:11" s="1" customFormat="1" ht="24.2" customHeight="1">
      <c r="A127" s="177"/>
      <c r="B127" s="122"/>
      <c r="C127" s="129" t="s">
        <v>496</v>
      </c>
      <c r="D127" s="129" t="s">
        <v>118</v>
      </c>
      <c r="E127" s="130" t="s">
        <v>144</v>
      </c>
      <c r="F127" s="131" t="s">
        <v>145</v>
      </c>
      <c r="G127" s="132" t="s">
        <v>115</v>
      </c>
      <c r="H127" s="133">
        <v>1050</v>
      </c>
      <c r="I127" s="133"/>
      <c r="J127" s="133">
        <f>ROUND(I127*H127,3)</f>
        <v>0</v>
      </c>
      <c r="K127" s="134"/>
    </row>
    <row r="128" spans="1:11" s="1" customFormat="1" ht="24.2" customHeight="1">
      <c r="A128" s="177"/>
      <c r="B128" s="122"/>
      <c r="C128" s="123" t="s">
        <v>497</v>
      </c>
      <c r="D128" s="123" t="s">
        <v>112</v>
      </c>
      <c r="E128" s="124" t="s">
        <v>187</v>
      </c>
      <c r="F128" s="125" t="s">
        <v>188</v>
      </c>
      <c r="G128" s="126" t="s">
        <v>189</v>
      </c>
      <c r="H128" s="127">
        <v>107.346</v>
      </c>
      <c r="I128" s="127"/>
      <c r="J128" s="127">
        <f>ROUND(I128*H128,3)</f>
        <v>0</v>
      </c>
      <c r="K128" s="128"/>
    </row>
    <row r="129" spans="1:11" s="11" customFormat="1" ht="22.9" customHeight="1">
      <c r="A129" s="182"/>
      <c r="B129" s="116"/>
      <c r="D129" s="117" t="s">
        <v>69</v>
      </c>
      <c r="E129" s="120" t="s">
        <v>190</v>
      </c>
      <c r="F129" s="120" t="s">
        <v>191</v>
      </c>
      <c r="J129" s="121">
        <f>SUM(J130:J136)</f>
        <v>0</v>
      </c>
    </row>
    <row r="130" spans="1:11" s="1" customFormat="1" ht="24.2" customHeight="1">
      <c r="A130" s="177"/>
      <c r="B130" s="122"/>
      <c r="C130" s="123" t="s">
        <v>498</v>
      </c>
      <c r="D130" s="123" t="s">
        <v>112</v>
      </c>
      <c r="E130" s="124" t="s">
        <v>208</v>
      </c>
      <c r="F130" s="125" t="s">
        <v>209</v>
      </c>
      <c r="G130" s="126" t="s">
        <v>115</v>
      </c>
      <c r="H130" s="127">
        <v>960</v>
      </c>
      <c r="I130" s="127"/>
      <c r="J130" s="127">
        <f t="shared" ref="J130:J136" si="0">ROUND(I130*H130,3)</f>
        <v>0</v>
      </c>
      <c r="K130" s="128"/>
    </row>
    <row r="131" spans="1:11" s="1" customFormat="1" ht="24.2" customHeight="1">
      <c r="A131" s="177"/>
      <c r="B131" s="122"/>
      <c r="C131" s="123" t="s">
        <v>499</v>
      </c>
      <c r="D131" s="123" t="s">
        <v>112</v>
      </c>
      <c r="E131" s="124" t="s">
        <v>500</v>
      </c>
      <c r="F131" s="125" t="s">
        <v>501</v>
      </c>
      <c r="G131" s="126" t="s">
        <v>185</v>
      </c>
      <c r="H131" s="127">
        <v>91</v>
      </c>
      <c r="I131" s="127"/>
      <c r="J131" s="127">
        <f t="shared" si="0"/>
        <v>0</v>
      </c>
      <c r="K131" s="128"/>
    </row>
    <row r="132" spans="1:11" s="1" customFormat="1" ht="24.2" customHeight="1">
      <c r="A132" s="177"/>
      <c r="B132" s="122"/>
      <c r="C132" s="129" t="s">
        <v>502</v>
      </c>
      <c r="D132" s="129" t="s">
        <v>118</v>
      </c>
      <c r="E132" s="130" t="s">
        <v>503</v>
      </c>
      <c r="F132" s="131" t="s">
        <v>504</v>
      </c>
      <c r="G132" s="132" t="s">
        <v>185</v>
      </c>
      <c r="H132" s="133">
        <v>91</v>
      </c>
      <c r="I132" s="133"/>
      <c r="J132" s="133">
        <f t="shared" si="0"/>
        <v>0</v>
      </c>
      <c r="K132" s="134"/>
    </row>
    <row r="133" spans="1:11" s="1" customFormat="1" ht="16.5" customHeight="1">
      <c r="A133" s="177"/>
      <c r="B133" s="122"/>
      <c r="C133" s="123" t="s">
        <v>505</v>
      </c>
      <c r="D133" s="123" t="s">
        <v>112</v>
      </c>
      <c r="E133" s="124" t="s">
        <v>216</v>
      </c>
      <c r="F133" s="125" t="s">
        <v>217</v>
      </c>
      <c r="G133" s="126" t="s">
        <v>185</v>
      </c>
      <c r="H133" s="127">
        <v>36</v>
      </c>
      <c r="I133" s="127"/>
      <c r="J133" s="127">
        <f t="shared" si="0"/>
        <v>0</v>
      </c>
      <c r="K133" s="128"/>
    </row>
    <row r="134" spans="1:11" s="1" customFormat="1" ht="24.2" customHeight="1">
      <c r="A134" s="177"/>
      <c r="B134" s="122"/>
      <c r="C134" s="129" t="s">
        <v>182</v>
      </c>
      <c r="D134" s="129" t="s">
        <v>118</v>
      </c>
      <c r="E134" s="130" t="s">
        <v>222</v>
      </c>
      <c r="F134" s="131" t="s">
        <v>506</v>
      </c>
      <c r="G134" s="132" t="s">
        <v>185</v>
      </c>
      <c r="H134" s="133">
        <v>36</v>
      </c>
      <c r="I134" s="133"/>
      <c r="J134" s="133">
        <f t="shared" si="0"/>
        <v>0</v>
      </c>
      <c r="K134" s="134"/>
    </row>
    <row r="135" spans="1:11" s="1" customFormat="1" ht="24.2" customHeight="1">
      <c r="A135" s="177"/>
      <c r="B135" s="122"/>
      <c r="C135" s="123" t="s">
        <v>186</v>
      </c>
      <c r="D135" s="123" t="s">
        <v>112</v>
      </c>
      <c r="E135" s="124" t="s">
        <v>240</v>
      </c>
      <c r="F135" s="125" t="s">
        <v>241</v>
      </c>
      <c r="G135" s="126" t="s">
        <v>115</v>
      </c>
      <c r="H135" s="127">
        <v>960</v>
      </c>
      <c r="I135" s="127"/>
      <c r="J135" s="127">
        <f t="shared" si="0"/>
        <v>0</v>
      </c>
      <c r="K135" s="128"/>
    </row>
    <row r="136" spans="1:11" s="1" customFormat="1" ht="24.2" customHeight="1">
      <c r="A136" s="177"/>
      <c r="B136" s="122"/>
      <c r="C136" s="123" t="s">
        <v>507</v>
      </c>
      <c r="D136" s="123" t="s">
        <v>112</v>
      </c>
      <c r="E136" s="124" t="s">
        <v>243</v>
      </c>
      <c r="F136" s="125" t="s">
        <v>244</v>
      </c>
      <c r="G136" s="126" t="s">
        <v>189</v>
      </c>
      <c r="H136" s="127">
        <v>792.41800000000001</v>
      </c>
      <c r="I136" s="127"/>
      <c r="J136" s="127">
        <f t="shared" si="0"/>
        <v>0</v>
      </c>
      <c r="K136" s="128"/>
    </row>
    <row r="137" spans="1:11" s="11" customFormat="1" ht="22.9" customHeight="1">
      <c r="A137" s="182"/>
      <c r="B137" s="116"/>
      <c r="D137" s="117" t="s">
        <v>69</v>
      </c>
      <c r="E137" s="120" t="s">
        <v>245</v>
      </c>
      <c r="F137" s="120" t="s">
        <v>246</v>
      </c>
      <c r="J137" s="121">
        <f>SUM(J138:J145)</f>
        <v>0</v>
      </c>
    </row>
    <row r="138" spans="1:11" s="1" customFormat="1" ht="24.2" customHeight="1">
      <c r="A138" s="177"/>
      <c r="B138" s="122"/>
      <c r="C138" s="123" t="s">
        <v>508</v>
      </c>
      <c r="D138" s="123" t="s">
        <v>112</v>
      </c>
      <c r="E138" s="124" t="s">
        <v>509</v>
      </c>
      <c r="F138" s="125" t="s">
        <v>510</v>
      </c>
      <c r="G138" s="126" t="s">
        <v>115</v>
      </c>
      <c r="H138" s="127">
        <v>2250</v>
      </c>
      <c r="I138" s="127"/>
      <c r="J138" s="127">
        <f t="shared" ref="J138:J145" si="1">ROUND(I138*H138,3)</f>
        <v>0</v>
      </c>
      <c r="K138" s="128"/>
    </row>
    <row r="139" spans="1:11" s="1" customFormat="1" ht="24.2" customHeight="1">
      <c r="A139" s="177"/>
      <c r="B139" s="122"/>
      <c r="C139" s="123" t="s">
        <v>198</v>
      </c>
      <c r="D139" s="123" t="s">
        <v>112</v>
      </c>
      <c r="E139" s="124" t="s">
        <v>287</v>
      </c>
      <c r="F139" s="125" t="s">
        <v>288</v>
      </c>
      <c r="G139" s="126" t="s">
        <v>185</v>
      </c>
      <c r="H139" s="127">
        <v>182</v>
      </c>
      <c r="I139" s="127"/>
      <c r="J139" s="127">
        <f t="shared" si="1"/>
        <v>0</v>
      </c>
      <c r="K139" s="128"/>
    </row>
    <row r="140" spans="1:11" s="1" customFormat="1" ht="16.5" customHeight="1">
      <c r="A140" s="177"/>
      <c r="B140" s="122"/>
      <c r="C140" s="129" t="s">
        <v>511</v>
      </c>
      <c r="D140" s="129" t="s">
        <v>118</v>
      </c>
      <c r="E140" s="130" t="s">
        <v>290</v>
      </c>
      <c r="F140" s="131" t="s">
        <v>291</v>
      </c>
      <c r="G140" s="132" t="s">
        <v>185</v>
      </c>
      <c r="H140" s="133">
        <v>182</v>
      </c>
      <c r="I140" s="133"/>
      <c r="J140" s="133">
        <f t="shared" si="1"/>
        <v>0</v>
      </c>
      <c r="K140" s="134"/>
    </row>
    <row r="141" spans="1:11" s="1" customFormat="1" ht="24.2" customHeight="1">
      <c r="A141" s="177"/>
      <c r="B141" s="122"/>
      <c r="C141" s="123" t="s">
        <v>116</v>
      </c>
      <c r="D141" s="123" t="s">
        <v>112</v>
      </c>
      <c r="E141" s="124" t="s">
        <v>512</v>
      </c>
      <c r="F141" s="125" t="s">
        <v>513</v>
      </c>
      <c r="G141" s="126" t="s">
        <v>185</v>
      </c>
      <c r="H141" s="127">
        <v>182</v>
      </c>
      <c r="I141" s="127"/>
      <c r="J141" s="127">
        <f t="shared" si="1"/>
        <v>0</v>
      </c>
      <c r="K141" s="128"/>
    </row>
    <row r="142" spans="1:11" s="1" customFormat="1" ht="24.2" customHeight="1">
      <c r="A142" s="177"/>
      <c r="B142" s="122"/>
      <c r="C142" s="129" t="s">
        <v>514</v>
      </c>
      <c r="D142" s="129" t="s">
        <v>118</v>
      </c>
      <c r="E142" s="130" t="s">
        <v>515</v>
      </c>
      <c r="F142" s="131" t="s">
        <v>516</v>
      </c>
      <c r="G142" s="132" t="s">
        <v>185</v>
      </c>
      <c r="H142" s="133">
        <v>182</v>
      </c>
      <c r="I142" s="133"/>
      <c r="J142" s="133">
        <f t="shared" si="1"/>
        <v>0</v>
      </c>
      <c r="K142" s="134"/>
    </row>
    <row r="143" spans="1:11" s="1" customFormat="1" ht="24.2" customHeight="1">
      <c r="A143" s="177"/>
      <c r="B143" s="122"/>
      <c r="C143" s="123" t="s">
        <v>517</v>
      </c>
      <c r="D143" s="123" t="s">
        <v>112</v>
      </c>
      <c r="E143" s="124" t="s">
        <v>402</v>
      </c>
      <c r="F143" s="125" t="s">
        <v>403</v>
      </c>
      <c r="G143" s="126" t="s">
        <v>115</v>
      </c>
      <c r="H143" s="127">
        <v>2250</v>
      </c>
      <c r="I143" s="127"/>
      <c r="J143" s="127">
        <f t="shared" si="1"/>
        <v>0</v>
      </c>
      <c r="K143" s="128"/>
    </row>
    <row r="144" spans="1:11" s="1" customFormat="1" ht="24.2" customHeight="1">
      <c r="A144" s="177"/>
      <c r="B144" s="122"/>
      <c r="C144" s="123" t="s">
        <v>210</v>
      </c>
      <c r="D144" s="123" t="s">
        <v>112</v>
      </c>
      <c r="E144" s="124" t="s">
        <v>408</v>
      </c>
      <c r="F144" s="125" t="s">
        <v>409</v>
      </c>
      <c r="G144" s="126" t="s">
        <v>115</v>
      </c>
      <c r="H144" s="127">
        <v>2250</v>
      </c>
      <c r="I144" s="127"/>
      <c r="J144" s="127">
        <f t="shared" si="1"/>
        <v>0</v>
      </c>
      <c r="K144" s="128"/>
    </row>
    <row r="145" spans="1:11" s="1" customFormat="1" ht="24.2" customHeight="1">
      <c r="A145" s="177"/>
      <c r="B145" s="122"/>
      <c r="C145" s="123" t="s">
        <v>7</v>
      </c>
      <c r="D145" s="123" t="s">
        <v>112</v>
      </c>
      <c r="E145" s="124" t="s">
        <v>411</v>
      </c>
      <c r="F145" s="125" t="s">
        <v>412</v>
      </c>
      <c r="G145" s="126" t="s">
        <v>189</v>
      </c>
      <c r="H145" s="127">
        <v>837.05899999999997</v>
      </c>
      <c r="I145" s="127"/>
      <c r="J145" s="127">
        <f t="shared" si="1"/>
        <v>0</v>
      </c>
      <c r="K145" s="128"/>
    </row>
    <row r="146" spans="1:11" s="11" customFormat="1" ht="22.9" customHeight="1">
      <c r="A146" s="182"/>
      <c r="B146" s="116"/>
      <c r="D146" s="117" t="s">
        <v>69</v>
      </c>
      <c r="E146" s="120" t="s">
        <v>413</v>
      </c>
      <c r="F146" s="120" t="s">
        <v>414</v>
      </c>
      <c r="J146" s="121">
        <f>SUM(J147:J172)</f>
        <v>0</v>
      </c>
    </row>
    <row r="147" spans="1:11" s="1" customFormat="1" ht="24.2" customHeight="1">
      <c r="A147" s="177"/>
      <c r="B147" s="122"/>
      <c r="C147" s="123" t="s">
        <v>518</v>
      </c>
      <c r="D147" s="123" t="s">
        <v>112</v>
      </c>
      <c r="E147" s="124" t="s">
        <v>416</v>
      </c>
      <c r="F147" s="125" t="s">
        <v>417</v>
      </c>
      <c r="G147" s="126" t="s">
        <v>185</v>
      </c>
      <c r="H147" s="127">
        <v>91</v>
      </c>
      <c r="I147" s="127"/>
      <c r="J147" s="127">
        <f t="shared" ref="J147:J172" si="2">ROUND(I147*H147,3)</f>
        <v>0</v>
      </c>
      <c r="K147" s="128"/>
    </row>
    <row r="148" spans="1:11" s="1" customFormat="1" ht="24.2" customHeight="1">
      <c r="A148" s="177"/>
      <c r="B148" s="122"/>
      <c r="C148" s="129" t="s">
        <v>519</v>
      </c>
      <c r="D148" s="129" t="s">
        <v>118</v>
      </c>
      <c r="E148" s="130" t="s">
        <v>419</v>
      </c>
      <c r="F148" s="131" t="s">
        <v>420</v>
      </c>
      <c r="G148" s="132" t="s">
        <v>185</v>
      </c>
      <c r="H148" s="133">
        <v>91</v>
      </c>
      <c r="I148" s="133"/>
      <c r="J148" s="133">
        <f t="shared" si="2"/>
        <v>0</v>
      </c>
      <c r="K148" s="134"/>
    </row>
    <row r="149" spans="1:11" s="1" customFormat="1" ht="24.2" customHeight="1">
      <c r="A149" s="177"/>
      <c r="B149" s="122"/>
      <c r="C149" s="129" t="s">
        <v>520</v>
      </c>
      <c r="D149" s="129" t="s">
        <v>118</v>
      </c>
      <c r="E149" s="130" t="s">
        <v>422</v>
      </c>
      <c r="F149" s="131" t="s">
        <v>423</v>
      </c>
      <c r="G149" s="132" t="s">
        <v>185</v>
      </c>
      <c r="H149" s="133">
        <v>91</v>
      </c>
      <c r="I149" s="133"/>
      <c r="J149" s="133">
        <f t="shared" si="2"/>
        <v>0</v>
      </c>
      <c r="K149" s="134"/>
    </row>
    <row r="150" spans="1:11" s="1" customFormat="1" ht="16.5" customHeight="1">
      <c r="A150" s="177"/>
      <c r="B150" s="122"/>
      <c r="C150" s="123" t="s">
        <v>521</v>
      </c>
      <c r="D150" s="123" t="s">
        <v>112</v>
      </c>
      <c r="E150" s="124" t="s">
        <v>425</v>
      </c>
      <c r="F150" s="125" t="s">
        <v>426</v>
      </c>
      <c r="G150" s="126" t="s">
        <v>185</v>
      </c>
      <c r="H150" s="127">
        <v>91</v>
      </c>
      <c r="I150" s="127"/>
      <c r="J150" s="127">
        <f t="shared" si="2"/>
        <v>0</v>
      </c>
      <c r="K150" s="128"/>
    </row>
    <row r="151" spans="1:11" s="1" customFormat="1" ht="24.2" customHeight="1">
      <c r="A151" s="177"/>
      <c r="B151" s="122"/>
      <c r="C151" s="129" t="s">
        <v>522</v>
      </c>
      <c r="D151" s="129" t="s">
        <v>118</v>
      </c>
      <c r="E151" s="130" t="s">
        <v>428</v>
      </c>
      <c r="F151" s="131" t="s">
        <v>429</v>
      </c>
      <c r="G151" s="132" t="s">
        <v>185</v>
      </c>
      <c r="H151" s="133">
        <v>91</v>
      </c>
      <c r="I151" s="133"/>
      <c r="J151" s="133">
        <f t="shared" si="2"/>
        <v>0</v>
      </c>
      <c r="K151" s="134"/>
    </row>
    <row r="152" spans="1:11" s="1" customFormat="1" ht="16.5" customHeight="1">
      <c r="A152" s="177"/>
      <c r="B152" s="122"/>
      <c r="C152" s="129" t="s">
        <v>523</v>
      </c>
      <c r="D152" s="129" t="s">
        <v>118</v>
      </c>
      <c r="E152" s="130" t="s">
        <v>431</v>
      </c>
      <c r="F152" s="131" t="s">
        <v>432</v>
      </c>
      <c r="G152" s="132" t="s">
        <v>185</v>
      </c>
      <c r="H152" s="133">
        <v>91</v>
      </c>
      <c r="I152" s="133"/>
      <c r="J152" s="133">
        <f t="shared" si="2"/>
        <v>0</v>
      </c>
      <c r="K152" s="134"/>
    </row>
    <row r="153" spans="1:11" s="1" customFormat="1" ht="24.2" customHeight="1">
      <c r="A153" s="177"/>
      <c r="B153" s="122"/>
      <c r="C153" s="123" t="s">
        <v>524</v>
      </c>
      <c r="D153" s="123" t="s">
        <v>112</v>
      </c>
      <c r="E153" s="124" t="s">
        <v>434</v>
      </c>
      <c r="F153" s="125" t="s">
        <v>435</v>
      </c>
      <c r="G153" s="126" t="s">
        <v>185</v>
      </c>
      <c r="H153" s="127">
        <v>131</v>
      </c>
      <c r="I153" s="127"/>
      <c r="J153" s="127">
        <f t="shared" si="2"/>
        <v>0</v>
      </c>
      <c r="K153" s="128"/>
    </row>
    <row r="154" spans="1:11" s="1" customFormat="1" ht="16.5" customHeight="1">
      <c r="A154" s="177"/>
      <c r="B154" s="122"/>
      <c r="C154" s="129" t="s">
        <v>525</v>
      </c>
      <c r="D154" s="129" t="s">
        <v>118</v>
      </c>
      <c r="E154" s="130" t="s">
        <v>437</v>
      </c>
      <c r="F154" s="131" t="s">
        <v>438</v>
      </c>
      <c r="G154" s="132" t="s">
        <v>185</v>
      </c>
      <c r="H154" s="133">
        <v>91</v>
      </c>
      <c r="I154" s="133"/>
      <c r="J154" s="133">
        <f t="shared" si="2"/>
        <v>0</v>
      </c>
      <c r="K154" s="134"/>
    </row>
    <row r="155" spans="1:11" s="1" customFormat="1" ht="24.2" customHeight="1">
      <c r="A155" s="177"/>
      <c r="B155" s="122"/>
      <c r="C155" s="129" t="s">
        <v>526</v>
      </c>
      <c r="D155" s="129" t="s">
        <v>118</v>
      </c>
      <c r="E155" s="130" t="s">
        <v>527</v>
      </c>
      <c r="F155" s="131" t="s">
        <v>528</v>
      </c>
      <c r="G155" s="132" t="s">
        <v>185</v>
      </c>
      <c r="H155" s="133">
        <v>40</v>
      </c>
      <c r="I155" s="133"/>
      <c r="J155" s="133">
        <f t="shared" si="2"/>
        <v>0</v>
      </c>
      <c r="K155" s="134"/>
    </row>
    <row r="156" spans="1:11" s="1" customFormat="1" ht="16.5" customHeight="1">
      <c r="A156" s="177"/>
      <c r="B156" s="122"/>
      <c r="C156" s="123" t="s">
        <v>239</v>
      </c>
      <c r="D156" s="123" t="s">
        <v>112</v>
      </c>
      <c r="E156" s="124" t="s">
        <v>529</v>
      </c>
      <c r="F156" s="125" t="s">
        <v>530</v>
      </c>
      <c r="G156" s="126" t="s">
        <v>185</v>
      </c>
      <c r="H156" s="127">
        <v>91</v>
      </c>
      <c r="I156" s="127"/>
      <c r="J156" s="127">
        <f t="shared" si="2"/>
        <v>0</v>
      </c>
      <c r="K156" s="128"/>
    </row>
    <row r="157" spans="1:11" s="1" customFormat="1" ht="24.2" customHeight="1">
      <c r="A157" s="177"/>
      <c r="B157" s="122"/>
      <c r="C157" s="129" t="s">
        <v>531</v>
      </c>
      <c r="D157" s="129" t="s">
        <v>118</v>
      </c>
      <c r="E157" s="130" t="s">
        <v>532</v>
      </c>
      <c r="F157" s="131" t="s">
        <v>533</v>
      </c>
      <c r="G157" s="132" t="s">
        <v>185</v>
      </c>
      <c r="H157" s="133">
        <v>91</v>
      </c>
      <c r="I157" s="133"/>
      <c r="J157" s="133">
        <f t="shared" si="2"/>
        <v>0</v>
      </c>
      <c r="K157" s="134"/>
    </row>
    <row r="158" spans="1:11" s="1" customFormat="1" ht="21.75" customHeight="1">
      <c r="A158" s="177"/>
      <c r="B158" s="122"/>
      <c r="C158" s="123" t="s">
        <v>121</v>
      </c>
      <c r="D158" s="123" t="s">
        <v>112</v>
      </c>
      <c r="E158" s="124" t="s">
        <v>440</v>
      </c>
      <c r="F158" s="125" t="s">
        <v>441</v>
      </c>
      <c r="G158" s="126" t="s">
        <v>388</v>
      </c>
      <c r="H158" s="127">
        <v>91</v>
      </c>
      <c r="I158" s="127"/>
      <c r="J158" s="127">
        <f t="shared" si="2"/>
        <v>0</v>
      </c>
      <c r="K158" s="128"/>
    </row>
    <row r="159" spans="1:11" s="1" customFormat="1" ht="16.5" customHeight="1">
      <c r="A159" s="177"/>
      <c r="B159" s="122"/>
      <c r="C159" s="129" t="s">
        <v>534</v>
      </c>
      <c r="D159" s="129" t="s">
        <v>118</v>
      </c>
      <c r="E159" s="130" t="s">
        <v>443</v>
      </c>
      <c r="F159" s="131" t="s">
        <v>444</v>
      </c>
      <c r="G159" s="132" t="s">
        <v>185</v>
      </c>
      <c r="H159" s="133">
        <v>91</v>
      </c>
      <c r="I159" s="133"/>
      <c r="J159" s="133">
        <f t="shared" si="2"/>
        <v>0</v>
      </c>
      <c r="K159" s="134"/>
    </row>
    <row r="160" spans="1:11" s="1" customFormat="1" ht="16.5" customHeight="1">
      <c r="A160" s="177"/>
      <c r="B160" s="122"/>
      <c r="C160" s="123" t="s">
        <v>535</v>
      </c>
      <c r="D160" s="123" t="s">
        <v>112</v>
      </c>
      <c r="E160" s="124" t="s">
        <v>446</v>
      </c>
      <c r="F160" s="125" t="s">
        <v>447</v>
      </c>
      <c r="G160" s="126" t="s">
        <v>388</v>
      </c>
      <c r="H160" s="127">
        <v>535</v>
      </c>
      <c r="I160" s="127"/>
      <c r="J160" s="127">
        <f t="shared" si="2"/>
        <v>0</v>
      </c>
      <c r="K160" s="128"/>
    </row>
    <row r="161" spans="1:11" s="1" customFormat="1" ht="24.2" customHeight="1">
      <c r="A161" s="177"/>
      <c r="B161" s="122"/>
      <c r="C161" s="129" t="s">
        <v>536</v>
      </c>
      <c r="D161" s="129" t="s">
        <v>118</v>
      </c>
      <c r="E161" s="130" t="s">
        <v>449</v>
      </c>
      <c r="F161" s="131" t="s">
        <v>450</v>
      </c>
      <c r="G161" s="132" t="s">
        <v>185</v>
      </c>
      <c r="H161" s="133">
        <v>535</v>
      </c>
      <c r="I161" s="133"/>
      <c r="J161" s="133">
        <f t="shared" si="2"/>
        <v>0</v>
      </c>
      <c r="K161" s="134"/>
    </row>
    <row r="162" spans="1:11" s="1" customFormat="1" ht="33" customHeight="1">
      <c r="A162" s="177"/>
      <c r="B162" s="122"/>
      <c r="C162" s="123" t="s">
        <v>537</v>
      </c>
      <c r="D162" s="123" t="s">
        <v>112</v>
      </c>
      <c r="E162" s="124" t="s">
        <v>452</v>
      </c>
      <c r="F162" s="125" t="s">
        <v>453</v>
      </c>
      <c r="G162" s="126" t="s">
        <v>185</v>
      </c>
      <c r="H162" s="127">
        <v>131</v>
      </c>
      <c r="I162" s="127"/>
      <c r="J162" s="127">
        <f t="shared" si="2"/>
        <v>0</v>
      </c>
      <c r="K162" s="128"/>
    </row>
    <row r="163" spans="1:11" s="1" customFormat="1" ht="16.5" customHeight="1">
      <c r="A163" s="177"/>
      <c r="B163" s="122"/>
      <c r="C163" s="129" t="s">
        <v>538</v>
      </c>
      <c r="D163" s="129" t="s">
        <v>118</v>
      </c>
      <c r="E163" s="130" t="s">
        <v>455</v>
      </c>
      <c r="F163" s="131" t="s">
        <v>456</v>
      </c>
      <c r="G163" s="132" t="s">
        <v>185</v>
      </c>
      <c r="H163" s="133">
        <v>131</v>
      </c>
      <c r="I163" s="133"/>
      <c r="J163" s="133">
        <f t="shared" si="2"/>
        <v>0</v>
      </c>
      <c r="K163" s="134"/>
    </row>
    <row r="164" spans="1:11" s="1" customFormat="1" ht="16.5" customHeight="1">
      <c r="A164" s="177"/>
      <c r="B164" s="122"/>
      <c r="C164" s="123" t="s">
        <v>539</v>
      </c>
      <c r="D164" s="123" t="s">
        <v>112</v>
      </c>
      <c r="E164" s="124" t="s">
        <v>540</v>
      </c>
      <c r="F164" s="125" t="s">
        <v>541</v>
      </c>
      <c r="G164" s="126" t="s">
        <v>185</v>
      </c>
      <c r="H164" s="127">
        <v>91</v>
      </c>
      <c r="I164" s="127"/>
      <c r="J164" s="127">
        <f t="shared" si="2"/>
        <v>0</v>
      </c>
      <c r="K164" s="128"/>
    </row>
    <row r="165" spans="1:11" s="1" customFormat="1" ht="16.5" customHeight="1">
      <c r="A165" s="177"/>
      <c r="B165" s="122"/>
      <c r="C165" s="129" t="s">
        <v>280</v>
      </c>
      <c r="D165" s="129" t="s">
        <v>118</v>
      </c>
      <c r="E165" s="130" t="s">
        <v>542</v>
      </c>
      <c r="F165" s="131" t="s">
        <v>543</v>
      </c>
      <c r="G165" s="132" t="s">
        <v>185</v>
      </c>
      <c r="H165" s="133">
        <v>91</v>
      </c>
      <c r="I165" s="133"/>
      <c r="J165" s="133">
        <f t="shared" si="2"/>
        <v>0</v>
      </c>
      <c r="K165" s="134"/>
    </row>
    <row r="166" spans="1:11" s="1" customFormat="1" ht="24.2" customHeight="1">
      <c r="A166" s="177"/>
      <c r="B166" s="122"/>
      <c r="C166" s="123" t="s">
        <v>283</v>
      </c>
      <c r="D166" s="123" t="s">
        <v>112</v>
      </c>
      <c r="E166" s="124" t="s">
        <v>458</v>
      </c>
      <c r="F166" s="125" t="s">
        <v>459</v>
      </c>
      <c r="G166" s="126" t="s">
        <v>185</v>
      </c>
      <c r="H166" s="127">
        <v>131</v>
      </c>
      <c r="I166" s="127"/>
      <c r="J166" s="127">
        <f t="shared" si="2"/>
        <v>0</v>
      </c>
      <c r="K166" s="128"/>
    </row>
    <row r="167" spans="1:11" s="1" customFormat="1" ht="16.5" customHeight="1">
      <c r="A167" s="177"/>
      <c r="B167" s="122"/>
      <c r="C167" s="129" t="s">
        <v>286</v>
      </c>
      <c r="D167" s="129" t="s">
        <v>118</v>
      </c>
      <c r="E167" s="130" t="s">
        <v>461</v>
      </c>
      <c r="F167" s="131" t="s">
        <v>462</v>
      </c>
      <c r="G167" s="132" t="s">
        <v>185</v>
      </c>
      <c r="H167" s="133">
        <v>131</v>
      </c>
      <c r="I167" s="133"/>
      <c r="J167" s="133">
        <f t="shared" si="2"/>
        <v>0</v>
      </c>
      <c r="K167" s="134"/>
    </row>
    <row r="168" spans="1:11" s="1" customFormat="1" ht="24.2" customHeight="1">
      <c r="A168" s="177"/>
      <c r="B168" s="122"/>
      <c r="C168" s="123" t="s">
        <v>289</v>
      </c>
      <c r="D168" s="123" t="s">
        <v>112</v>
      </c>
      <c r="E168" s="124" t="s">
        <v>464</v>
      </c>
      <c r="F168" s="125" t="s">
        <v>465</v>
      </c>
      <c r="G168" s="126" t="s">
        <v>185</v>
      </c>
      <c r="H168" s="127">
        <v>91</v>
      </c>
      <c r="I168" s="127"/>
      <c r="J168" s="127">
        <f t="shared" si="2"/>
        <v>0</v>
      </c>
      <c r="K168" s="128"/>
    </row>
    <row r="169" spans="1:11" s="1" customFormat="1" ht="21.75" customHeight="1">
      <c r="A169" s="177"/>
      <c r="B169" s="122"/>
      <c r="C169" s="129" t="s">
        <v>298</v>
      </c>
      <c r="D169" s="129" t="s">
        <v>118</v>
      </c>
      <c r="E169" s="130" t="s">
        <v>467</v>
      </c>
      <c r="F169" s="131" t="s">
        <v>468</v>
      </c>
      <c r="G169" s="132" t="s">
        <v>185</v>
      </c>
      <c r="H169" s="133">
        <v>91</v>
      </c>
      <c r="I169" s="133"/>
      <c r="J169" s="133">
        <f t="shared" si="2"/>
        <v>0</v>
      </c>
      <c r="K169" s="134"/>
    </row>
    <row r="170" spans="1:11" s="1" customFormat="1" ht="33" customHeight="1">
      <c r="A170" s="177"/>
      <c r="B170" s="122"/>
      <c r="C170" s="123" t="s">
        <v>301</v>
      </c>
      <c r="D170" s="123" t="s">
        <v>112</v>
      </c>
      <c r="E170" s="124" t="s">
        <v>544</v>
      </c>
      <c r="F170" s="125" t="s">
        <v>545</v>
      </c>
      <c r="G170" s="126" t="s">
        <v>185</v>
      </c>
      <c r="H170" s="127">
        <v>91</v>
      </c>
      <c r="I170" s="127"/>
      <c r="J170" s="127">
        <f t="shared" si="2"/>
        <v>0</v>
      </c>
      <c r="K170" s="128"/>
    </row>
    <row r="171" spans="1:11" s="1" customFormat="1" ht="49.15" customHeight="1">
      <c r="A171" s="177"/>
      <c r="B171" s="122"/>
      <c r="C171" s="129" t="s">
        <v>304</v>
      </c>
      <c r="D171" s="129" t="s">
        <v>118</v>
      </c>
      <c r="E171" s="130" t="s">
        <v>546</v>
      </c>
      <c r="F171" s="131" t="s">
        <v>547</v>
      </c>
      <c r="G171" s="132" t="s">
        <v>185</v>
      </c>
      <c r="H171" s="133">
        <v>91</v>
      </c>
      <c r="I171" s="133"/>
      <c r="J171" s="133">
        <f t="shared" si="2"/>
        <v>0</v>
      </c>
      <c r="K171" s="134"/>
    </row>
    <row r="172" spans="1:11" s="1" customFormat="1" ht="24.2" customHeight="1">
      <c r="A172" s="177"/>
      <c r="B172" s="122"/>
      <c r="C172" s="123" t="s">
        <v>307</v>
      </c>
      <c r="D172" s="123" t="s">
        <v>112</v>
      </c>
      <c r="E172" s="124" t="s">
        <v>470</v>
      </c>
      <c r="F172" s="125" t="s">
        <v>471</v>
      </c>
      <c r="G172" s="126" t="s">
        <v>189</v>
      </c>
      <c r="H172" s="127">
        <v>1417.809</v>
      </c>
      <c r="I172" s="127"/>
      <c r="J172" s="127">
        <f t="shared" si="2"/>
        <v>0</v>
      </c>
      <c r="K172" s="128"/>
    </row>
    <row r="173" spans="1:11" s="1" customFormat="1" ht="6.95" customHeight="1">
      <c r="A173" s="177"/>
      <c r="B173" s="40"/>
      <c r="C173" s="41"/>
      <c r="D173" s="41"/>
      <c r="E173" s="41"/>
      <c r="F173" s="41"/>
      <c r="G173" s="41"/>
      <c r="H173" s="41"/>
      <c r="I173" s="41"/>
      <c r="J173" s="41"/>
      <c r="K173" s="41"/>
    </row>
  </sheetData>
  <autoFilter ref="C120:K172" xr:uid="{00000000-0009-0000-0000-000002000000}"/>
  <mergeCells count="8">
    <mergeCell ref="E87:H87"/>
    <mergeCell ref="E111:H111"/>
    <mergeCell ref="E113:H11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1"/>
  <sheetViews>
    <sheetView showGridLines="0" topLeftCell="A19" workbookViewId="0">
      <selection activeCell="H49" sqref="H49"/>
    </sheetView>
  </sheetViews>
  <sheetFormatPr defaultRowHeight="11.25"/>
  <cols>
    <col min="1" max="1" width="8.33203125" style="184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</cols>
  <sheetData>
    <row r="2" spans="1:12" ht="36.950000000000003" customHeight="1">
      <c r="L2" s="183" t="s">
        <v>5</v>
      </c>
    </row>
    <row r="3" spans="1:12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</row>
    <row r="4" spans="1:12" ht="24.95" customHeight="1">
      <c r="B4" s="16"/>
      <c r="D4" s="17" t="s">
        <v>86</v>
      </c>
      <c r="L4" s="16"/>
    </row>
    <row r="5" spans="1:12" ht="6.95" customHeight="1">
      <c r="B5" s="16"/>
      <c r="L5" s="16"/>
    </row>
    <row r="6" spans="1:12" ht="12" customHeight="1">
      <c r="B6" s="16"/>
      <c r="D6" s="22" t="s">
        <v>12</v>
      </c>
      <c r="L6" s="16"/>
    </row>
    <row r="7" spans="1:12" ht="16.5" customHeight="1">
      <c r="B7" s="16"/>
      <c r="E7" s="174" t="str">
        <f>'Rekapitulácia stavby'!K6</f>
        <v>Bytový dom Terchovská</v>
      </c>
      <c r="F7" s="175"/>
      <c r="G7" s="175"/>
      <c r="H7" s="175"/>
      <c r="L7" s="16"/>
    </row>
    <row r="8" spans="1:12" s="1" customFormat="1" ht="12" customHeight="1">
      <c r="A8" s="185"/>
      <c r="B8" s="25"/>
      <c r="D8" s="22" t="s">
        <v>87</v>
      </c>
      <c r="L8" s="25"/>
    </row>
    <row r="9" spans="1:12" s="1" customFormat="1" ht="30" customHeight="1">
      <c r="A9" s="185"/>
      <c r="B9" s="25"/>
      <c r="E9" s="148" t="s">
        <v>548</v>
      </c>
      <c r="F9" s="173"/>
      <c r="G9" s="173"/>
      <c r="H9" s="173"/>
      <c r="L9" s="25"/>
    </row>
    <row r="10" spans="1:12" s="1" customFormat="1">
      <c r="A10" s="185"/>
      <c r="B10" s="25"/>
      <c r="L10" s="25"/>
    </row>
    <row r="11" spans="1:12" s="1" customFormat="1" ht="12" customHeight="1">
      <c r="A11" s="185"/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1:12" s="1" customFormat="1" ht="12" customHeight="1">
      <c r="A12" s="185"/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5. 6. 2023</v>
      </c>
      <c r="L12" s="25"/>
    </row>
    <row r="13" spans="1:12" s="1" customFormat="1" ht="10.9" customHeight="1">
      <c r="A13" s="185"/>
      <c r="B13" s="25"/>
      <c r="L13" s="25"/>
    </row>
    <row r="14" spans="1:12" s="1" customFormat="1" ht="12" customHeight="1">
      <c r="A14" s="185"/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1:12" s="1" customFormat="1" ht="18" customHeight="1">
      <c r="A15" s="185"/>
      <c r="B15" s="25"/>
      <c r="E15" s="20" t="str">
        <f>IF('Rekapitulácia stavby'!E11="","",'Rekapitulácia stavby'!E11)</f>
        <v xml:space="preserve"> </v>
      </c>
      <c r="I15" s="22" t="s">
        <v>23</v>
      </c>
      <c r="J15" s="20" t="str">
        <f>IF('Rekapitulácia stavby'!AN11="","",'Rekapitulácia stavby'!AN11)</f>
        <v/>
      </c>
      <c r="L15" s="25"/>
    </row>
    <row r="16" spans="1:12" s="1" customFormat="1" ht="6.95" customHeight="1">
      <c r="A16" s="185"/>
      <c r="B16" s="25"/>
      <c r="L16" s="25"/>
    </row>
    <row r="17" spans="1:12" s="1" customFormat="1" ht="12" customHeight="1">
      <c r="A17" s="185"/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1:12" s="1" customFormat="1" ht="18" customHeight="1">
      <c r="A18" s="185"/>
      <c r="B18" s="25"/>
      <c r="E18" s="167" t="str">
        <f>'Rekapitulácia stavby'!E14</f>
        <v xml:space="preserve"> </v>
      </c>
      <c r="F18" s="167"/>
      <c r="G18" s="167"/>
      <c r="H18" s="167"/>
      <c r="I18" s="22" t="s">
        <v>23</v>
      </c>
      <c r="J18" s="20" t="str">
        <f>'Rekapitulácia stavby'!AN14</f>
        <v/>
      </c>
      <c r="L18" s="25"/>
    </row>
    <row r="19" spans="1:12" s="1" customFormat="1" ht="6.95" customHeight="1">
      <c r="A19" s="185"/>
      <c r="B19" s="25"/>
      <c r="L19" s="25"/>
    </row>
    <row r="20" spans="1:12" s="1" customFormat="1" ht="12" customHeight="1">
      <c r="A20" s="185"/>
      <c r="B20" s="25"/>
      <c r="D20" s="22" t="s">
        <v>25</v>
      </c>
      <c r="I20" s="22" t="s">
        <v>21</v>
      </c>
      <c r="J20" s="20" t="str">
        <f>IF('Rekapitulácia stavby'!AN16="","",'Rekapitulácia stavby'!AN16)</f>
        <v/>
      </c>
      <c r="L20" s="25"/>
    </row>
    <row r="21" spans="1:12" s="1" customFormat="1" ht="18" customHeight="1">
      <c r="A21" s="185"/>
      <c r="B21" s="25"/>
      <c r="E21" s="20" t="str">
        <f>IF('Rekapitulácia stavby'!E17="","",'Rekapitulácia stavby'!E17)</f>
        <v xml:space="preserve"> </v>
      </c>
      <c r="I21" s="22" t="s">
        <v>23</v>
      </c>
      <c r="J21" s="20" t="str">
        <f>IF('Rekapitulácia stavby'!AN17="","",'Rekapitulácia stavby'!AN17)</f>
        <v/>
      </c>
      <c r="L21" s="25"/>
    </row>
    <row r="22" spans="1:12" s="1" customFormat="1" ht="6.95" customHeight="1">
      <c r="A22" s="185"/>
      <c r="B22" s="25"/>
      <c r="L22" s="25"/>
    </row>
    <row r="23" spans="1:12" s="1" customFormat="1" ht="12" customHeight="1">
      <c r="A23" s="185"/>
      <c r="B23" s="25"/>
      <c r="D23" s="22" t="s">
        <v>28</v>
      </c>
      <c r="I23" s="22" t="s">
        <v>21</v>
      </c>
      <c r="J23" s="20" t="str">
        <f>IF('Rekapitulácia stavby'!AN19="","",'Rekapitulácia stavby'!AN19)</f>
        <v/>
      </c>
      <c r="L23" s="25"/>
    </row>
    <row r="24" spans="1:12" s="1" customFormat="1" ht="18" customHeight="1">
      <c r="A24" s="185"/>
      <c r="B24" s="25"/>
      <c r="E24" s="20" t="str">
        <f>IF('Rekapitulácia stavby'!E20="","",'Rekapitulácia stavby'!E20)</f>
        <v xml:space="preserve"> </v>
      </c>
      <c r="I24" s="22" t="s">
        <v>23</v>
      </c>
      <c r="J24" s="20" t="str">
        <f>IF('Rekapitulácia stavby'!AN20="","",'Rekapitulácia stavby'!AN20)</f>
        <v/>
      </c>
      <c r="L24" s="25"/>
    </row>
    <row r="25" spans="1:12" s="1" customFormat="1" ht="6.95" customHeight="1">
      <c r="A25" s="185"/>
      <c r="B25" s="25"/>
      <c r="L25" s="25"/>
    </row>
    <row r="26" spans="1:12" s="1" customFormat="1" ht="12" customHeight="1">
      <c r="A26" s="185"/>
      <c r="B26" s="25"/>
      <c r="D26" s="22" t="s">
        <v>29</v>
      </c>
      <c r="L26" s="25"/>
    </row>
    <row r="27" spans="1:12" s="7" customFormat="1" ht="16.5" customHeight="1">
      <c r="A27" s="186"/>
      <c r="B27" s="84"/>
      <c r="E27" s="169" t="s">
        <v>1</v>
      </c>
      <c r="F27" s="169"/>
      <c r="G27" s="169"/>
      <c r="H27" s="169"/>
      <c r="L27" s="84"/>
    </row>
    <row r="28" spans="1:12" s="1" customFormat="1" ht="6.95" customHeight="1">
      <c r="A28" s="185"/>
      <c r="B28" s="25"/>
      <c r="L28" s="25"/>
    </row>
    <row r="29" spans="1:12" s="1" customFormat="1" ht="6.95" customHeight="1">
      <c r="A29" s="185"/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1:12" s="1" customFormat="1" ht="25.35" customHeight="1">
      <c r="A30" s="185"/>
      <c r="B30" s="25"/>
      <c r="D30" s="85" t="s">
        <v>30</v>
      </c>
      <c r="J30" s="62" t="e">
        <f>ROUND(J121, 2)</f>
        <v>#REF!</v>
      </c>
      <c r="L30" s="25"/>
    </row>
    <row r="31" spans="1:12" s="1" customFormat="1" ht="6.95" customHeight="1">
      <c r="A31" s="185"/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1:12" s="1" customFormat="1" ht="14.45" customHeight="1">
      <c r="A32" s="185"/>
      <c r="B32" s="25"/>
      <c r="F32" s="28" t="s">
        <v>32</v>
      </c>
      <c r="I32" s="28" t="s">
        <v>31</v>
      </c>
      <c r="J32" s="28" t="s">
        <v>33</v>
      </c>
      <c r="L32" s="25"/>
    </row>
    <row r="33" spans="1:12" s="1" customFormat="1" ht="14.45" customHeight="1">
      <c r="A33" s="185"/>
      <c r="B33" s="25"/>
      <c r="D33" s="51" t="s">
        <v>34</v>
      </c>
      <c r="E33" s="30" t="s">
        <v>35</v>
      </c>
      <c r="F33" s="86" t="e">
        <f>ROUND((SUM(#REF!)),  2)</f>
        <v>#REF!</v>
      </c>
      <c r="G33" s="87"/>
      <c r="H33" s="87"/>
      <c r="I33" s="88">
        <v>0.2</v>
      </c>
      <c r="J33" s="86" t="e">
        <f>ROUND(((SUM(#REF!))*I33),  2)</f>
        <v>#REF!</v>
      </c>
      <c r="L33" s="25"/>
    </row>
    <row r="34" spans="1:12" s="1" customFormat="1" ht="14.45" customHeight="1">
      <c r="A34" s="185"/>
      <c r="B34" s="25"/>
      <c r="E34" s="30" t="s">
        <v>36</v>
      </c>
      <c r="F34" s="89" t="e">
        <f>J96</f>
        <v>#REF!</v>
      </c>
      <c r="I34" s="90">
        <v>0.2</v>
      </c>
      <c r="J34" s="89" t="e">
        <f>ROUND(((SUM(#REF!))*I34),  2)</f>
        <v>#REF!</v>
      </c>
      <c r="L34" s="25"/>
    </row>
    <row r="35" spans="1:12" s="1" customFormat="1" ht="14.45" hidden="1" customHeight="1">
      <c r="A35" s="185"/>
      <c r="B35" s="25"/>
      <c r="E35" s="22" t="s">
        <v>37</v>
      </c>
      <c r="F35" s="89" t="e">
        <f>ROUND((SUM(#REF!)),  2)</f>
        <v>#REF!</v>
      </c>
      <c r="I35" s="90">
        <v>0.2</v>
      </c>
      <c r="J35" s="89">
        <f>0</f>
        <v>0</v>
      </c>
      <c r="L35" s="25"/>
    </row>
    <row r="36" spans="1:12" s="1" customFormat="1" ht="14.45" hidden="1" customHeight="1">
      <c r="A36" s="185"/>
      <c r="B36" s="25"/>
      <c r="E36" s="22" t="s">
        <v>38</v>
      </c>
      <c r="F36" s="89" t="e">
        <f>ROUND((SUM(#REF!)),  2)</f>
        <v>#REF!</v>
      </c>
      <c r="I36" s="90">
        <v>0.2</v>
      </c>
      <c r="J36" s="89">
        <f>0</f>
        <v>0</v>
      </c>
      <c r="L36" s="25"/>
    </row>
    <row r="37" spans="1:12" s="1" customFormat="1" ht="14.45" hidden="1" customHeight="1">
      <c r="A37" s="185"/>
      <c r="B37" s="25"/>
      <c r="E37" s="30" t="s">
        <v>39</v>
      </c>
      <c r="F37" s="86" t="e">
        <f>ROUND((SUM(#REF!)),  2)</f>
        <v>#REF!</v>
      </c>
      <c r="G37" s="87"/>
      <c r="H37" s="87"/>
      <c r="I37" s="88">
        <v>0</v>
      </c>
      <c r="J37" s="86">
        <f>0</f>
        <v>0</v>
      </c>
      <c r="L37" s="25"/>
    </row>
    <row r="38" spans="1:12" s="1" customFormat="1" ht="6.95" customHeight="1">
      <c r="A38" s="185"/>
      <c r="B38" s="25"/>
      <c r="L38" s="25"/>
    </row>
    <row r="39" spans="1:12" s="1" customFormat="1" ht="25.35" customHeight="1">
      <c r="A39" s="185"/>
      <c r="B39" s="25"/>
      <c r="C39" s="91"/>
      <c r="D39" s="92" t="s">
        <v>40</v>
      </c>
      <c r="E39" s="53"/>
      <c r="F39" s="53"/>
      <c r="G39" s="93" t="s">
        <v>41</v>
      </c>
      <c r="H39" s="94" t="s">
        <v>42</v>
      </c>
      <c r="I39" s="53"/>
      <c r="J39" s="95" t="e">
        <f>SUM(J30:J37)</f>
        <v>#REF!</v>
      </c>
      <c r="K39" s="96"/>
      <c r="L39" s="25"/>
    </row>
    <row r="40" spans="1:12" s="1" customFormat="1" ht="14.45" customHeight="1">
      <c r="A40" s="185"/>
      <c r="B40" s="25"/>
      <c r="L40" s="25"/>
    </row>
    <row r="41" spans="1:12" ht="14.45" customHeight="1">
      <c r="B41" s="16"/>
      <c r="L41" s="16"/>
    </row>
    <row r="42" spans="1:12" ht="14.45" customHeight="1">
      <c r="B42" s="16"/>
      <c r="L42" s="16"/>
    </row>
    <row r="43" spans="1:12" ht="14.45" customHeight="1">
      <c r="B43" s="16"/>
      <c r="L43" s="16"/>
    </row>
    <row r="44" spans="1:12" ht="14.45" customHeight="1">
      <c r="B44" s="16"/>
      <c r="L44" s="16"/>
    </row>
    <row r="45" spans="1:12" ht="14.45" customHeight="1">
      <c r="B45" s="16"/>
      <c r="L45" s="16"/>
    </row>
    <row r="46" spans="1:12" ht="14.45" customHeight="1">
      <c r="B46" s="16"/>
      <c r="L46" s="16"/>
    </row>
    <row r="47" spans="1:12" ht="14.45" customHeight="1">
      <c r="B47" s="16"/>
      <c r="L47" s="16"/>
    </row>
    <row r="48" spans="1:12" ht="14.45" customHeight="1">
      <c r="B48" s="16"/>
      <c r="L48" s="16"/>
    </row>
    <row r="49" spans="1:12" ht="14.45" customHeight="1">
      <c r="B49" s="16"/>
      <c r="L49" s="16"/>
    </row>
    <row r="50" spans="1:12" s="1" customFormat="1" ht="14.45" customHeight="1">
      <c r="A50" s="185"/>
      <c r="B50" s="25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5"/>
    </row>
    <row r="51" spans="1:12">
      <c r="B51" s="16"/>
      <c r="L51" s="16"/>
    </row>
    <row r="52" spans="1:12">
      <c r="B52" s="16"/>
      <c r="L52" s="16"/>
    </row>
    <row r="53" spans="1:12">
      <c r="B53" s="16"/>
      <c r="L53" s="16"/>
    </row>
    <row r="54" spans="1:12">
      <c r="B54" s="16"/>
      <c r="L54" s="16"/>
    </row>
    <row r="55" spans="1:12">
      <c r="B55" s="16"/>
      <c r="L55" s="16"/>
    </row>
    <row r="56" spans="1:12">
      <c r="B56" s="16"/>
      <c r="L56" s="16"/>
    </row>
    <row r="57" spans="1:12">
      <c r="B57" s="16"/>
      <c r="L57" s="16"/>
    </row>
    <row r="58" spans="1:12">
      <c r="B58" s="16"/>
      <c r="L58" s="16"/>
    </row>
    <row r="59" spans="1:12">
      <c r="B59" s="16"/>
      <c r="L59" s="16"/>
    </row>
    <row r="60" spans="1:12">
      <c r="B60" s="16"/>
      <c r="L60" s="16"/>
    </row>
    <row r="61" spans="1:12" s="1" customFormat="1" ht="12.75">
      <c r="A61" s="185"/>
      <c r="B61" s="25"/>
      <c r="D61" s="39" t="s">
        <v>45</v>
      </c>
      <c r="E61" s="27"/>
      <c r="F61" s="97" t="s">
        <v>46</v>
      </c>
      <c r="G61" s="39" t="s">
        <v>45</v>
      </c>
      <c r="H61" s="27"/>
      <c r="I61" s="27"/>
      <c r="J61" s="98" t="s">
        <v>46</v>
      </c>
      <c r="K61" s="27"/>
      <c r="L61" s="25"/>
    </row>
    <row r="62" spans="1:12">
      <c r="B62" s="16"/>
      <c r="L62" s="16"/>
    </row>
    <row r="63" spans="1:12">
      <c r="B63" s="16"/>
      <c r="L63" s="16"/>
    </row>
    <row r="64" spans="1:12">
      <c r="B64" s="16"/>
      <c r="L64" s="16"/>
    </row>
    <row r="65" spans="1:12" s="1" customFormat="1" ht="12.75">
      <c r="A65" s="185"/>
      <c r="B65" s="25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5"/>
    </row>
    <row r="66" spans="1:12">
      <c r="B66" s="16"/>
      <c r="L66" s="16"/>
    </row>
    <row r="67" spans="1:12">
      <c r="B67" s="16"/>
      <c r="L67" s="16"/>
    </row>
    <row r="68" spans="1:12">
      <c r="B68" s="16"/>
      <c r="L68" s="16"/>
    </row>
    <row r="69" spans="1:12">
      <c r="B69" s="16"/>
      <c r="L69" s="16"/>
    </row>
    <row r="70" spans="1:12">
      <c r="B70" s="16"/>
      <c r="L70" s="16"/>
    </row>
    <row r="71" spans="1:12">
      <c r="B71" s="16"/>
      <c r="L71" s="16"/>
    </row>
    <row r="72" spans="1:12">
      <c r="B72" s="16"/>
      <c r="L72" s="16"/>
    </row>
    <row r="73" spans="1:12">
      <c r="B73" s="16"/>
      <c r="L73" s="16"/>
    </row>
    <row r="74" spans="1:12">
      <c r="B74" s="16"/>
      <c r="L74" s="16"/>
    </row>
    <row r="75" spans="1:12">
      <c r="B75" s="16"/>
      <c r="L75" s="16"/>
    </row>
    <row r="76" spans="1:12" s="1" customFormat="1" ht="12.75">
      <c r="A76" s="185"/>
      <c r="B76" s="25"/>
      <c r="D76" s="39" t="s">
        <v>45</v>
      </c>
      <c r="E76" s="27"/>
      <c r="F76" s="97" t="s">
        <v>46</v>
      </c>
      <c r="G76" s="39" t="s">
        <v>45</v>
      </c>
      <c r="H76" s="27"/>
      <c r="I76" s="27"/>
      <c r="J76" s="98" t="s">
        <v>46</v>
      </c>
      <c r="K76" s="27"/>
      <c r="L76" s="25"/>
    </row>
    <row r="77" spans="1:12" s="1" customFormat="1" ht="14.45" customHeight="1">
      <c r="A77" s="185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1:12" s="1" customFormat="1" ht="6.95" customHeight="1">
      <c r="A81" s="185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1:12" s="1" customFormat="1" ht="24.95" customHeight="1">
      <c r="A82" s="185"/>
      <c r="B82" s="25"/>
      <c r="C82" s="17" t="s">
        <v>89</v>
      </c>
      <c r="L82" s="25"/>
    </row>
    <row r="83" spans="1:12" s="1" customFormat="1" ht="6.95" customHeight="1">
      <c r="A83" s="185"/>
      <c r="B83" s="25"/>
      <c r="L83" s="25"/>
    </row>
    <row r="84" spans="1:12" s="1" customFormat="1" ht="12" customHeight="1">
      <c r="A84" s="185"/>
      <c r="B84" s="25"/>
      <c r="C84" s="22" t="s">
        <v>12</v>
      </c>
      <c r="L84" s="25"/>
    </row>
    <row r="85" spans="1:12" s="1" customFormat="1" ht="16.5" customHeight="1">
      <c r="A85" s="185"/>
      <c r="B85" s="25"/>
      <c r="E85" s="174" t="str">
        <f>E7</f>
        <v>Bytový dom Terchovská</v>
      </c>
      <c r="F85" s="175"/>
      <c r="G85" s="175"/>
      <c r="H85" s="175"/>
      <c r="L85" s="25"/>
    </row>
    <row r="86" spans="1:12" s="1" customFormat="1" ht="12" customHeight="1">
      <c r="A86" s="185"/>
      <c r="B86" s="25"/>
      <c r="C86" s="22" t="s">
        <v>87</v>
      </c>
      <c r="L86" s="25"/>
    </row>
    <row r="87" spans="1:12" s="1" customFormat="1" ht="30" customHeight="1">
      <c r="A87" s="185"/>
      <c r="B87" s="25"/>
      <c r="E87" s="148" t="str">
        <f>E9</f>
        <v>SO 01 ZTI - C - Zdravotechnické inštalácie- nebytové priestory</v>
      </c>
      <c r="F87" s="173"/>
      <c r="G87" s="173"/>
      <c r="H87" s="173"/>
      <c r="L87" s="25"/>
    </row>
    <row r="88" spans="1:12" s="1" customFormat="1" ht="6.95" customHeight="1">
      <c r="A88" s="185"/>
      <c r="B88" s="25"/>
      <c r="L88" s="25"/>
    </row>
    <row r="89" spans="1:12" s="1" customFormat="1" ht="12" customHeight="1">
      <c r="A89" s="185"/>
      <c r="B89" s="25"/>
      <c r="C89" s="22" t="s">
        <v>16</v>
      </c>
      <c r="F89" s="20" t="str">
        <f>F12</f>
        <v>Okres Bratislava II., Ružinov, k.ú. Trnávka</v>
      </c>
      <c r="I89" s="22" t="s">
        <v>18</v>
      </c>
      <c r="J89" s="48" t="str">
        <f>IF(J12="","",J12)</f>
        <v>5. 6. 2023</v>
      </c>
      <c r="L89" s="25"/>
    </row>
    <row r="90" spans="1:12" s="1" customFormat="1" ht="6.95" customHeight="1">
      <c r="A90" s="185"/>
      <c r="B90" s="25"/>
      <c r="L90" s="25"/>
    </row>
    <row r="91" spans="1:12" s="1" customFormat="1" ht="15.2" customHeight="1">
      <c r="A91" s="185"/>
      <c r="B91" s="25"/>
      <c r="C91" s="22" t="s">
        <v>20</v>
      </c>
      <c r="F91" s="20" t="str">
        <f>E15</f>
        <v xml:space="preserve"> </v>
      </c>
      <c r="I91" s="22" t="s">
        <v>25</v>
      </c>
      <c r="J91" s="23" t="str">
        <f>E21</f>
        <v xml:space="preserve"> </v>
      </c>
      <c r="L91" s="25"/>
    </row>
    <row r="92" spans="1:12" s="1" customFormat="1" ht="15.2" customHeight="1">
      <c r="A92" s="185"/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 xml:space="preserve"> </v>
      </c>
      <c r="L92" s="25"/>
    </row>
    <row r="93" spans="1:12" s="1" customFormat="1" ht="10.35" customHeight="1">
      <c r="A93" s="185"/>
      <c r="B93" s="25"/>
      <c r="L93" s="25"/>
    </row>
    <row r="94" spans="1:12" s="1" customFormat="1" ht="29.25" customHeight="1">
      <c r="A94" s="185"/>
      <c r="B94" s="25"/>
      <c r="C94" s="99" t="s">
        <v>90</v>
      </c>
      <c r="D94" s="91"/>
      <c r="E94" s="91"/>
      <c r="F94" s="91"/>
      <c r="G94" s="91"/>
      <c r="H94" s="91"/>
      <c r="I94" s="91"/>
      <c r="J94" s="100" t="s">
        <v>91</v>
      </c>
      <c r="K94" s="91"/>
      <c r="L94" s="25"/>
    </row>
    <row r="95" spans="1:12" s="1" customFormat="1" ht="10.35" customHeight="1">
      <c r="A95" s="185"/>
      <c r="B95" s="25"/>
      <c r="L95" s="25"/>
    </row>
    <row r="96" spans="1:12" s="1" customFormat="1" ht="22.9" customHeight="1">
      <c r="A96" s="185"/>
      <c r="B96" s="25"/>
      <c r="C96" s="101" t="s">
        <v>92</v>
      </c>
      <c r="J96" s="62" t="e">
        <f>J121</f>
        <v>#REF!</v>
      </c>
      <c r="L96" s="25"/>
    </row>
    <row r="97" spans="1:12" s="8" customFormat="1" ht="24.95" customHeight="1">
      <c r="A97" s="187"/>
      <c r="B97" s="102"/>
      <c r="D97" s="103" t="s">
        <v>93</v>
      </c>
      <c r="E97" s="104"/>
      <c r="F97" s="104"/>
      <c r="G97" s="104"/>
      <c r="H97" s="104"/>
      <c r="I97" s="104"/>
      <c r="J97" s="105" t="e">
        <f>J122</f>
        <v>#REF!</v>
      </c>
      <c r="L97" s="102"/>
    </row>
    <row r="98" spans="1:12" s="9" customFormat="1" ht="19.899999999999999" customHeight="1">
      <c r="A98" s="188"/>
      <c r="B98" s="106"/>
      <c r="D98" s="107" t="s">
        <v>94</v>
      </c>
      <c r="E98" s="108"/>
      <c r="F98" s="108"/>
      <c r="G98" s="108"/>
      <c r="H98" s="108"/>
      <c r="I98" s="108"/>
      <c r="J98" s="109" t="e">
        <f>J123</f>
        <v>#REF!</v>
      </c>
      <c r="L98" s="106"/>
    </row>
    <row r="99" spans="1:12" s="9" customFormat="1" ht="19.899999999999999" customHeight="1">
      <c r="A99" s="188"/>
      <c r="B99" s="106"/>
      <c r="D99" s="107" t="s">
        <v>95</v>
      </c>
      <c r="E99" s="108"/>
      <c r="F99" s="108"/>
      <c r="G99" s="108"/>
      <c r="H99" s="108"/>
      <c r="I99" s="108"/>
      <c r="J99" s="109" t="e">
        <f>J129</f>
        <v>#REF!</v>
      </c>
      <c r="L99" s="106"/>
    </row>
    <row r="100" spans="1:12" s="9" customFormat="1" ht="19.899999999999999" customHeight="1">
      <c r="A100" s="188"/>
      <c r="B100" s="106"/>
      <c r="D100" s="107" t="s">
        <v>96</v>
      </c>
      <c r="E100" s="108"/>
      <c r="F100" s="108"/>
      <c r="G100" s="108"/>
      <c r="H100" s="108"/>
      <c r="I100" s="108"/>
      <c r="J100" s="109" t="e">
        <f>J133</f>
        <v>#REF!</v>
      </c>
      <c r="L100" s="106"/>
    </row>
    <row r="101" spans="1:12" s="9" customFormat="1" ht="19.899999999999999" customHeight="1">
      <c r="A101" s="188"/>
      <c r="B101" s="106"/>
      <c r="D101" s="107" t="s">
        <v>97</v>
      </c>
      <c r="E101" s="108"/>
      <c r="F101" s="108"/>
      <c r="G101" s="108"/>
      <c r="H101" s="108"/>
      <c r="I101" s="108"/>
      <c r="J101" s="109" t="e">
        <f>J142</f>
        <v>#REF!</v>
      </c>
      <c r="L101" s="106"/>
    </row>
    <row r="102" spans="1:12" s="1" customFormat="1" ht="21.75" customHeight="1">
      <c r="A102" s="185"/>
      <c r="B102" s="25"/>
      <c r="L102" s="25"/>
    </row>
    <row r="103" spans="1:12" s="1" customFormat="1" ht="6.95" customHeight="1">
      <c r="A103" s="185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1:12" s="1" customFormat="1" ht="6.95" customHeight="1">
      <c r="A107" s="185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1:12" s="1" customFormat="1" ht="24.95" customHeight="1">
      <c r="A108" s="185"/>
      <c r="B108" s="25"/>
      <c r="C108" s="17" t="s">
        <v>101</v>
      </c>
      <c r="L108" s="25"/>
    </row>
    <row r="109" spans="1:12" s="1" customFormat="1" ht="6.95" customHeight="1">
      <c r="A109" s="185"/>
      <c r="B109" s="25"/>
      <c r="L109" s="25"/>
    </row>
    <row r="110" spans="1:12" s="1" customFormat="1" ht="12" customHeight="1">
      <c r="A110" s="185"/>
      <c r="B110" s="25"/>
      <c r="C110" s="22" t="s">
        <v>12</v>
      </c>
      <c r="L110" s="25"/>
    </row>
    <row r="111" spans="1:12" s="1" customFormat="1" ht="16.5" customHeight="1">
      <c r="A111" s="185"/>
      <c r="B111" s="25"/>
      <c r="E111" s="174" t="str">
        <f>E7</f>
        <v>Bytový dom Terchovská</v>
      </c>
      <c r="F111" s="175"/>
      <c r="G111" s="175"/>
      <c r="H111" s="175"/>
      <c r="L111" s="25"/>
    </row>
    <row r="112" spans="1:12" s="1" customFormat="1" ht="12" customHeight="1">
      <c r="A112" s="185"/>
      <c r="B112" s="25"/>
      <c r="C112" s="22" t="s">
        <v>87</v>
      </c>
      <c r="L112" s="25"/>
    </row>
    <row r="113" spans="1:12" s="1" customFormat="1" ht="30" customHeight="1">
      <c r="A113" s="185"/>
      <c r="B113" s="25"/>
      <c r="E113" s="148" t="str">
        <f>E9</f>
        <v>SO 01 ZTI - C - Zdravotechnické inštalácie- nebytové priestory</v>
      </c>
      <c r="F113" s="173"/>
      <c r="G113" s="173"/>
      <c r="H113" s="173"/>
      <c r="L113" s="25"/>
    </row>
    <row r="114" spans="1:12" s="1" customFormat="1" ht="6.95" customHeight="1">
      <c r="A114" s="185"/>
      <c r="B114" s="25"/>
      <c r="L114" s="25"/>
    </row>
    <row r="115" spans="1:12" s="1" customFormat="1" ht="12" customHeight="1">
      <c r="A115" s="185"/>
      <c r="B115" s="25"/>
      <c r="C115" s="22" t="s">
        <v>16</v>
      </c>
      <c r="F115" s="20" t="str">
        <f>F12</f>
        <v>Okres Bratislava II., Ružinov, k.ú. Trnávka</v>
      </c>
      <c r="I115" s="22" t="s">
        <v>18</v>
      </c>
      <c r="J115" s="48" t="str">
        <f>IF(J12="","",J12)</f>
        <v>5. 6. 2023</v>
      </c>
      <c r="L115" s="25"/>
    </row>
    <row r="116" spans="1:12" s="1" customFormat="1" ht="6.95" customHeight="1">
      <c r="A116" s="185"/>
      <c r="B116" s="25"/>
      <c r="L116" s="25"/>
    </row>
    <row r="117" spans="1:12" s="1" customFormat="1" ht="15.2" customHeight="1">
      <c r="A117" s="185"/>
      <c r="B117" s="25"/>
      <c r="C117" s="22" t="s">
        <v>20</v>
      </c>
      <c r="F117" s="20" t="str">
        <f>E15</f>
        <v xml:space="preserve"> </v>
      </c>
      <c r="I117" s="22" t="s">
        <v>25</v>
      </c>
      <c r="J117" s="23" t="str">
        <f>E21</f>
        <v xml:space="preserve"> </v>
      </c>
      <c r="L117" s="25"/>
    </row>
    <row r="118" spans="1:12" s="1" customFormat="1" ht="15.2" customHeight="1">
      <c r="A118" s="185"/>
      <c r="B118" s="25"/>
      <c r="C118" s="22" t="s">
        <v>24</v>
      </c>
      <c r="F118" s="20" t="str">
        <f>IF(E18="","",E18)</f>
        <v xml:space="preserve"> </v>
      </c>
      <c r="I118" s="22" t="s">
        <v>28</v>
      </c>
      <c r="J118" s="23" t="str">
        <f>E24</f>
        <v xml:space="preserve"> </v>
      </c>
      <c r="L118" s="25"/>
    </row>
    <row r="119" spans="1:12" s="1" customFormat="1" ht="10.35" customHeight="1">
      <c r="A119" s="185"/>
      <c r="B119" s="25"/>
      <c r="L119" s="25"/>
    </row>
    <row r="120" spans="1:12" s="10" customFormat="1" ht="29.25" customHeight="1">
      <c r="A120" s="189"/>
      <c r="B120" s="110"/>
      <c r="C120" s="111" t="s">
        <v>102</v>
      </c>
      <c r="D120" s="112" t="s">
        <v>55</v>
      </c>
      <c r="E120" s="112" t="s">
        <v>51</v>
      </c>
      <c r="F120" s="112" t="s">
        <v>52</v>
      </c>
      <c r="G120" s="112" t="s">
        <v>103</v>
      </c>
      <c r="H120" s="112" t="s">
        <v>104</v>
      </c>
      <c r="I120" s="112" t="s">
        <v>105</v>
      </c>
      <c r="J120" s="113" t="s">
        <v>91</v>
      </c>
      <c r="K120" s="114" t="s">
        <v>106</v>
      </c>
      <c r="L120" s="110"/>
    </row>
    <row r="121" spans="1:12" s="1" customFormat="1" ht="22.9" customHeight="1">
      <c r="A121" s="185"/>
      <c r="B121" s="25"/>
      <c r="C121" s="60" t="s">
        <v>92</v>
      </c>
      <c r="J121" s="115" t="e">
        <f>#REF!</f>
        <v>#REF!</v>
      </c>
      <c r="L121" s="25"/>
    </row>
    <row r="122" spans="1:12" s="11" customFormat="1" ht="25.9" customHeight="1">
      <c r="A122" s="190"/>
      <c r="B122" s="116"/>
      <c r="D122" s="117" t="s">
        <v>69</v>
      </c>
      <c r="E122" s="118" t="s">
        <v>107</v>
      </c>
      <c r="F122" s="118" t="s">
        <v>108</v>
      </c>
      <c r="J122" s="119" t="e">
        <f>#REF!</f>
        <v>#REF!</v>
      </c>
      <c r="L122" s="116"/>
    </row>
    <row r="123" spans="1:12" s="11" customFormat="1" ht="22.9" customHeight="1">
      <c r="A123" s="190"/>
      <c r="B123" s="116"/>
      <c r="D123" s="117" t="s">
        <v>69</v>
      </c>
      <c r="E123" s="120" t="s">
        <v>110</v>
      </c>
      <c r="F123" s="120" t="s">
        <v>111</v>
      </c>
      <c r="J123" s="121" t="e">
        <f>#REF!</f>
        <v>#REF!</v>
      </c>
      <c r="L123" s="116"/>
    </row>
    <row r="124" spans="1:12" s="1" customFormat="1" ht="24.2" customHeight="1">
      <c r="A124" s="185"/>
      <c r="B124" s="122"/>
      <c r="C124" s="123" t="s">
        <v>78</v>
      </c>
      <c r="D124" s="123" t="s">
        <v>112</v>
      </c>
      <c r="E124" s="124" t="s">
        <v>113</v>
      </c>
      <c r="F124" s="125" t="s">
        <v>114</v>
      </c>
      <c r="G124" s="126" t="s">
        <v>115</v>
      </c>
      <c r="H124" s="127">
        <v>40</v>
      </c>
      <c r="I124" s="127"/>
      <c r="J124" s="127">
        <f>ROUND(I124*H124,3)</f>
        <v>0</v>
      </c>
      <c r="K124" s="128"/>
      <c r="L124" s="25"/>
    </row>
    <row r="125" spans="1:12" s="1" customFormat="1" ht="37.9" customHeight="1">
      <c r="A125" s="185"/>
      <c r="B125" s="122"/>
      <c r="C125" s="129" t="s">
        <v>109</v>
      </c>
      <c r="D125" s="129" t="s">
        <v>118</v>
      </c>
      <c r="E125" s="130" t="s">
        <v>494</v>
      </c>
      <c r="F125" s="131" t="s">
        <v>495</v>
      </c>
      <c r="G125" s="132" t="s">
        <v>115</v>
      </c>
      <c r="H125" s="133">
        <v>40</v>
      </c>
      <c r="I125" s="133"/>
      <c r="J125" s="133">
        <f>ROUND(I125*H125,3)</f>
        <v>0</v>
      </c>
      <c r="K125" s="134"/>
      <c r="L125" s="135"/>
    </row>
    <row r="126" spans="1:12" s="1" customFormat="1" ht="24.2" customHeight="1">
      <c r="A126" s="185"/>
      <c r="B126" s="122"/>
      <c r="C126" s="123" t="s">
        <v>484</v>
      </c>
      <c r="D126" s="123" t="s">
        <v>112</v>
      </c>
      <c r="E126" s="124" t="s">
        <v>135</v>
      </c>
      <c r="F126" s="125" t="s">
        <v>136</v>
      </c>
      <c r="G126" s="126" t="s">
        <v>115</v>
      </c>
      <c r="H126" s="127">
        <v>50</v>
      </c>
      <c r="I126" s="127"/>
      <c r="J126" s="127">
        <f>ROUND(I126*H126,3)</f>
        <v>0</v>
      </c>
      <c r="K126" s="128"/>
      <c r="L126" s="25"/>
    </row>
    <row r="127" spans="1:12" s="1" customFormat="1" ht="37.9" customHeight="1">
      <c r="A127" s="185"/>
      <c r="B127" s="122"/>
      <c r="C127" s="129" t="s">
        <v>496</v>
      </c>
      <c r="D127" s="129" t="s">
        <v>118</v>
      </c>
      <c r="E127" s="130" t="s">
        <v>144</v>
      </c>
      <c r="F127" s="131" t="s">
        <v>549</v>
      </c>
      <c r="G127" s="132" t="s">
        <v>115</v>
      </c>
      <c r="H127" s="133">
        <v>50</v>
      </c>
      <c r="I127" s="133"/>
      <c r="J127" s="133">
        <f>ROUND(I127*H127,3)</f>
        <v>0</v>
      </c>
      <c r="K127" s="134"/>
      <c r="L127" s="135"/>
    </row>
    <row r="128" spans="1:12" s="1" customFormat="1" ht="24.2" customHeight="1">
      <c r="A128" s="185"/>
      <c r="B128" s="122"/>
      <c r="C128" s="123" t="s">
        <v>497</v>
      </c>
      <c r="D128" s="123" t="s">
        <v>112</v>
      </c>
      <c r="E128" s="124" t="s">
        <v>550</v>
      </c>
      <c r="F128" s="125" t="s">
        <v>551</v>
      </c>
      <c r="G128" s="126" t="s">
        <v>189</v>
      </c>
      <c r="H128" s="127">
        <v>4.4329999999999998</v>
      </c>
      <c r="I128" s="127"/>
      <c r="J128" s="127">
        <f>ROUND(I128*H128,3)</f>
        <v>0</v>
      </c>
      <c r="K128" s="128"/>
      <c r="L128" s="25"/>
    </row>
    <row r="129" spans="1:12" s="11" customFormat="1" ht="22.9" customHeight="1">
      <c r="A129" s="190"/>
      <c r="B129" s="116"/>
      <c r="D129" s="117" t="s">
        <v>69</v>
      </c>
      <c r="E129" s="120" t="s">
        <v>190</v>
      </c>
      <c r="F129" s="120" t="s">
        <v>191</v>
      </c>
      <c r="J129" s="121" t="e">
        <f>#REF!</f>
        <v>#REF!</v>
      </c>
      <c r="L129" s="116"/>
    </row>
    <row r="130" spans="1:12" s="1" customFormat="1" ht="24.2" customHeight="1">
      <c r="A130" s="185"/>
      <c r="B130" s="122"/>
      <c r="C130" s="123" t="s">
        <v>498</v>
      </c>
      <c r="D130" s="123" t="s">
        <v>112</v>
      </c>
      <c r="E130" s="124" t="s">
        <v>208</v>
      </c>
      <c r="F130" s="125" t="s">
        <v>209</v>
      </c>
      <c r="G130" s="126" t="s">
        <v>115</v>
      </c>
      <c r="H130" s="127">
        <v>33</v>
      </c>
      <c r="I130" s="127"/>
      <c r="J130" s="127">
        <f>ROUND(I130*H130,3)</f>
        <v>0</v>
      </c>
      <c r="K130" s="128"/>
      <c r="L130" s="25"/>
    </row>
    <row r="131" spans="1:12" s="1" customFormat="1" ht="24.2" customHeight="1">
      <c r="A131" s="185"/>
      <c r="B131" s="122"/>
      <c r="C131" s="123" t="s">
        <v>499</v>
      </c>
      <c r="D131" s="123" t="s">
        <v>112</v>
      </c>
      <c r="E131" s="124" t="s">
        <v>240</v>
      </c>
      <c r="F131" s="125" t="s">
        <v>241</v>
      </c>
      <c r="G131" s="126" t="s">
        <v>115</v>
      </c>
      <c r="H131" s="127">
        <v>33</v>
      </c>
      <c r="I131" s="127"/>
      <c r="J131" s="127">
        <f>ROUND(I131*H131,3)</f>
        <v>0</v>
      </c>
      <c r="K131" s="128"/>
      <c r="L131" s="25"/>
    </row>
    <row r="132" spans="1:12" s="1" customFormat="1" ht="24.2" customHeight="1">
      <c r="A132" s="185"/>
      <c r="B132" s="122"/>
      <c r="C132" s="123" t="s">
        <v>502</v>
      </c>
      <c r="D132" s="123" t="s">
        <v>112</v>
      </c>
      <c r="E132" s="124" t="s">
        <v>552</v>
      </c>
      <c r="F132" s="125" t="s">
        <v>553</v>
      </c>
      <c r="G132" s="126" t="s">
        <v>189</v>
      </c>
      <c r="H132" s="127">
        <v>7.0940000000000003</v>
      </c>
      <c r="I132" s="127"/>
      <c r="J132" s="127">
        <f>ROUND(I132*H132,3)</f>
        <v>0</v>
      </c>
      <c r="K132" s="128"/>
      <c r="L132" s="25"/>
    </row>
    <row r="133" spans="1:12" s="11" customFormat="1" ht="22.9" customHeight="1">
      <c r="A133" s="190"/>
      <c r="B133" s="116"/>
      <c r="D133" s="117" t="s">
        <v>69</v>
      </c>
      <c r="E133" s="120" t="s">
        <v>245</v>
      </c>
      <c r="F133" s="120" t="s">
        <v>246</v>
      </c>
      <c r="J133" s="121" t="e">
        <f>#REF!</f>
        <v>#REF!</v>
      </c>
      <c r="L133" s="116"/>
    </row>
    <row r="134" spans="1:12" s="1" customFormat="1" ht="24.2" customHeight="1">
      <c r="A134" s="185"/>
      <c r="B134" s="122"/>
      <c r="C134" s="123" t="s">
        <v>505</v>
      </c>
      <c r="D134" s="123" t="s">
        <v>112</v>
      </c>
      <c r="E134" s="124" t="s">
        <v>509</v>
      </c>
      <c r="F134" s="125" t="s">
        <v>510</v>
      </c>
      <c r="G134" s="126" t="s">
        <v>115</v>
      </c>
      <c r="H134" s="127">
        <v>90</v>
      </c>
      <c r="I134" s="127"/>
      <c r="J134" s="127">
        <f t="shared" ref="J134:J141" si="0">ROUND(I134*H134,3)</f>
        <v>0</v>
      </c>
      <c r="K134" s="128"/>
      <c r="L134" s="25"/>
    </row>
    <row r="135" spans="1:12" s="1" customFormat="1" ht="24.2" customHeight="1">
      <c r="A135" s="185"/>
      <c r="B135" s="122"/>
      <c r="C135" s="123" t="s">
        <v>182</v>
      </c>
      <c r="D135" s="123" t="s">
        <v>112</v>
      </c>
      <c r="E135" s="124" t="s">
        <v>287</v>
      </c>
      <c r="F135" s="125" t="s">
        <v>288</v>
      </c>
      <c r="G135" s="126" t="s">
        <v>185</v>
      </c>
      <c r="H135" s="127">
        <v>4</v>
      </c>
      <c r="I135" s="127"/>
      <c r="J135" s="127">
        <f t="shared" si="0"/>
        <v>0</v>
      </c>
      <c r="K135" s="128"/>
      <c r="L135" s="25"/>
    </row>
    <row r="136" spans="1:12" s="1" customFormat="1" ht="16.5" customHeight="1">
      <c r="A136" s="185"/>
      <c r="B136" s="122"/>
      <c r="C136" s="129" t="s">
        <v>186</v>
      </c>
      <c r="D136" s="129" t="s">
        <v>118</v>
      </c>
      <c r="E136" s="130" t="s">
        <v>290</v>
      </c>
      <c r="F136" s="131" t="s">
        <v>291</v>
      </c>
      <c r="G136" s="132" t="s">
        <v>185</v>
      </c>
      <c r="H136" s="133">
        <v>4</v>
      </c>
      <c r="I136" s="133"/>
      <c r="J136" s="133">
        <f t="shared" si="0"/>
        <v>0</v>
      </c>
      <c r="K136" s="134"/>
      <c r="L136" s="135"/>
    </row>
    <row r="137" spans="1:12" s="1" customFormat="1" ht="24.2" customHeight="1">
      <c r="A137" s="185"/>
      <c r="B137" s="122"/>
      <c r="C137" s="123" t="s">
        <v>507</v>
      </c>
      <c r="D137" s="123" t="s">
        <v>112</v>
      </c>
      <c r="E137" s="124" t="s">
        <v>512</v>
      </c>
      <c r="F137" s="125" t="s">
        <v>513</v>
      </c>
      <c r="G137" s="126" t="s">
        <v>185</v>
      </c>
      <c r="H137" s="127">
        <v>4</v>
      </c>
      <c r="I137" s="127"/>
      <c r="J137" s="127">
        <f t="shared" si="0"/>
        <v>0</v>
      </c>
      <c r="K137" s="128"/>
      <c r="L137" s="25"/>
    </row>
    <row r="138" spans="1:12" s="1" customFormat="1" ht="24.2" customHeight="1">
      <c r="A138" s="185"/>
      <c r="B138" s="122"/>
      <c r="C138" s="129" t="s">
        <v>508</v>
      </c>
      <c r="D138" s="129" t="s">
        <v>118</v>
      </c>
      <c r="E138" s="130" t="s">
        <v>515</v>
      </c>
      <c r="F138" s="131" t="s">
        <v>516</v>
      </c>
      <c r="G138" s="132" t="s">
        <v>185</v>
      </c>
      <c r="H138" s="133">
        <v>4</v>
      </c>
      <c r="I138" s="133"/>
      <c r="J138" s="133">
        <f t="shared" si="0"/>
        <v>0</v>
      </c>
      <c r="K138" s="134"/>
      <c r="L138" s="135"/>
    </row>
    <row r="139" spans="1:12" s="1" customFormat="1" ht="24.2" customHeight="1">
      <c r="A139" s="185"/>
      <c r="B139" s="122"/>
      <c r="C139" s="123" t="s">
        <v>198</v>
      </c>
      <c r="D139" s="123" t="s">
        <v>112</v>
      </c>
      <c r="E139" s="124" t="s">
        <v>402</v>
      </c>
      <c r="F139" s="125" t="s">
        <v>403</v>
      </c>
      <c r="G139" s="126" t="s">
        <v>115</v>
      </c>
      <c r="H139" s="127">
        <v>90</v>
      </c>
      <c r="I139" s="127"/>
      <c r="J139" s="127">
        <f t="shared" si="0"/>
        <v>0</v>
      </c>
      <c r="K139" s="128"/>
      <c r="L139" s="25"/>
    </row>
    <row r="140" spans="1:12" s="1" customFormat="1" ht="24.2" customHeight="1">
      <c r="A140" s="185"/>
      <c r="B140" s="122"/>
      <c r="C140" s="123" t="s">
        <v>511</v>
      </c>
      <c r="D140" s="123" t="s">
        <v>112</v>
      </c>
      <c r="E140" s="124" t="s">
        <v>408</v>
      </c>
      <c r="F140" s="125" t="s">
        <v>409</v>
      </c>
      <c r="G140" s="126" t="s">
        <v>115</v>
      </c>
      <c r="H140" s="127">
        <v>90</v>
      </c>
      <c r="I140" s="127"/>
      <c r="J140" s="127">
        <f t="shared" si="0"/>
        <v>0</v>
      </c>
      <c r="K140" s="128"/>
      <c r="L140" s="25"/>
    </row>
    <row r="141" spans="1:12" s="1" customFormat="1" ht="24.2" customHeight="1">
      <c r="A141" s="185"/>
      <c r="B141" s="122"/>
      <c r="C141" s="123" t="s">
        <v>116</v>
      </c>
      <c r="D141" s="123" t="s">
        <v>112</v>
      </c>
      <c r="E141" s="124" t="s">
        <v>554</v>
      </c>
      <c r="F141" s="125" t="s">
        <v>555</v>
      </c>
      <c r="G141" s="126" t="s">
        <v>189</v>
      </c>
      <c r="H141" s="127">
        <v>30.495999999999999</v>
      </c>
      <c r="I141" s="127"/>
      <c r="J141" s="127">
        <f t="shared" si="0"/>
        <v>0</v>
      </c>
      <c r="K141" s="128"/>
      <c r="L141" s="25"/>
    </row>
    <row r="142" spans="1:12" s="11" customFormat="1" ht="22.9" customHeight="1">
      <c r="A142" s="190"/>
      <c r="B142" s="116"/>
      <c r="D142" s="117" t="s">
        <v>69</v>
      </c>
      <c r="E142" s="120" t="s">
        <v>413</v>
      </c>
      <c r="F142" s="120" t="s">
        <v>414</v>
      </c>
      <c r="J142" s="121" t="e">
        <f>#REF!</f>
        <v>#REF!</v>
      </c>
      <c r="L142" s="116"/>
    </row>
    <row r="143" spans="1:12" s="1" customFormat="1" ht="24.2" customHeight="1">
      <c r="A143" s="185"/>
      <c r="B143" s="122"/>
      <c r="C143" s="123" t="s">
        <v>514</v>
      </c>
      <c r="D143" s="123" t="s">
        <v>112</v>
      </c>
      <c r="E143" s="124" t="s">
        <v>416</v>
      </c>
      <c r="F143" s="125" t="s">
        <v>417</v>
      </c>
      <c r="G143" s="126" t="s">
        <v>185</v>
      </c>
      <c r="H143" s="127">
        <v>8</v>
      </c>
      <c r="I143" s="127"/>
      <c r="J143" s="127">
        <f t="shared" ref="J143:J170" si="1">ROUND(I143*H143,3)</f>
        <v>0</v>
      </c>
      <c r="K143" s="128"/>
      <c r="L143" s="25"/>
    </row>
    <row r="144" spans="1:12" s="1" customFormat="1" ht="24.2" customHeight="1">
      <c r="A144" s="185"/>
      <c r="B144" s="122"/>
      <c r="C144" s="129" t="s">
        <v>517</v>
      </c>
      <c r="D144" s="129" t="s">
        <v>118</v>
      </c>
      <c r="E144" s="130" t="s">
        <v>419</v>
      </c>
      <c r="F144" s="131" t="s">
        <v>420</v>
      </c>
      <c r="G144" s="132" t="s">
        <v>185</v>
      </c>
      <c r="H144" s="133">
        <v>8</v>
      </c>
      <c r="I144" s="133"/>
      <c r="J144" s="133">
        <f t="shared" si="1"/>
        <v>0</v>
      </c>
      <c r="K144" s="134"/>
      <c r="L144" s="135"/>
    </row>
    <row r="145" spans="1:12" s="1" customFormat="1" ht="24.2" customHeight="1">
      <c r="A145" s="185"/>
      <c r="B145" s="122"/>
      <c r="C145" s="129" t="s">
        <v>210</v>
      </c>
      <c r="D145" s="129" t="s">
        <v>118</v>
      </c>
      <c r="E145" s="130" t="s">
        <v>422</v>
      </c>
      <c r="F145" s="131" t="s">
        <v>423</v>
      </c>
      <c r="G145" s="132" t="s">
        <v>185</v>
      </c>
      <c r="H145" s="133">
        <v>8</v>
      </c>
      <c r="I145" s="133"/>
      <c r="J145" s="133">
        <f t="shared" si="1"/>
        <v>0</v>
      </c>
      <c r="K145" s="134"/>
      <c r="L145" s="135"/>
    </row>
    <row r="146" spans="1:12" s="1" customFormat="1" ht="16.5" customHeight="1">
      <c r="A146" s="185"/>
      <c r="B146" s="122"/>
      <c r="C146" s="123" t="s">
        <v>7</v>
      </c>
      <c r="D146" s="123" t="s">
        <v>112</v>
      </c>
      <c r="E146" s="124" t="s">
        <v>425</v>
      </c>
      <c r="F146" s="125" t="s">
        <v>426</v>
      </c>
      <c r="G146" s="126" t="s">
        <v>185</v>
      </c>
      <c r="H146" s="127">
        <v>8</v>
      </c>
      <c r="I146" s="127"/>
      <c r="J146" s="127">
        <f t="shared" si="1"/>
        <v>0</v>
      </c>
      <c r="K146" s="128"/>
      <c r="L146" s="25"/>
    </row>
    <row r="147" spans="1:12" s="1" customFormat="1" ht="24.2" customHeight="1">
      <c r="A147" s="185"/>
      <c r="B147" s="122"/>
      <c r="C147" s="129" t="s">
        <v>518</v>
      </c>
      <c r="D147" s="129" t="s">
        <v>118</v>
      </c>
      <c r="E147" s="130" t="s">
        <v>428</v>
      </c>
      <c r="F147" s="131" t="s">
        <v>429</v>
      </c>
      <c r="G147" s="132" t="s">
        <v>185</v>
      </c>
      <c r="H147" s="133">
        <v>6</v>
      </c>
      <c r="I147" s="133"/>
      <c r="J147" s="133">
        <f t="shared" si="1"/>
        <v>0</v>
      </c>
      <c r="K147" s="134"/>
      <c r="L147" s="135"/>
    </row>
    <row r="148" spans="1:12" s="1" customFormat="1" ht="16.5" customHeight="1">
      <c r="A148" s="185"/>
      <c r="B148" s="122"/>
      <c r="C148" s="129" t="s">
        <v>519</v>
      </c>
      <c r="D148" s="129" t="s">
        <v>118</v>
      </c>
      <c r="E148" s="130" t="s">
        <v>431</v>
      </c>
      <c r="F148" s="131" t="s">
        <v>432</v>
      </c>
      <c r="G148" s="132" t="s">
        <v>185</v>
      </c>
      <c r="H148" s="133">
        <v>6</v>
      </c>
      <c r="I148" s="133"/>
      <c r="J148" s="133">
        <f t="shared" si="1"/>
        <v>0</v>
      </c>
      <c r="K148" s="134"/>
      <c r="L148" s="135"/>
    </row>
    <row r="149" spans="1:12" s="1" customFormat="1" ht="16.5" customHeight="1">
      <c r="A149" s="185"/>
      <c r="B149" s="122"/>
      <c r="C149" s="129" t="s">
        <v>520</v>
      </c>
      <c r="D149" s="129" t="s">
        <v>118</v>
      </c>
      <c r="E149" s="130" t="s">
        <v>556</v>
      </c>
      <c r="F149" s="131" t="s">
        <v>557</v>
      </c>
      <c r="G149" s="132" t="s">
        <v>185</v>
      </c>
      <c r="H149" s="133">
        <v>2</v>
      </c>
      <c r="I149" s="133"/>
      <c r="J149" s="133">
        <f t="shared" si="1"/>
        <v>0</v>
      </c>
      <c r="K149" s="134"/>
      <c r="L149" s="135"/>
    </row>
    <row r="150" spans="1:12" s="1" customFormat="1" ht="24.2" customHeight="1">
      <c r="A150" s="185"/>
      <c r="B150" s="122"/>
      <c r="C150" s="129" t="s">
        <v>521</v>
      </c>
      <c r="D150" s="129" t="s">
        <v>118</v>
      </c>
      <c r="E150" s="130" t="s">
        <v>558</v>
      </c>
      <c r="F150" s="131" t="s">
        <v>559</v>
      </c>
      <c r="G150" s="132" t="s">
        <v>185</v>
      </c>
      <c r="H150" s="133">
        <v>2</v>
      </c>
      <c r="I150" s="133"/>
      <c r="J150" s="133">
        <f t="shared" si="1"/>
        <v>0</v>
      </c>
      <c r="K150" s="134"/>
      <c r="L150" s="135"/>
    </row>
    <row r="151" spans="1:12" s="1" customFormat="1" ht="24.2" customHeight="1">
      <c r="A151" s="185"/>
      <c r="B151" s="122"/>
      <c r="C151" s="123" t="s">
        <v>522</v>
      </c>
      <c r="D151" s="123" t="s">
        <v>112</v>
      </c>
      <c r="E151" s="124" t="s">
        <v>560</v>
      </c>
      <c r="F151" s="125" t="s">
        <v>561</v>
      </c>
      <c r="G151" s="126" t="s">
        <v>185</v>
      </c>
      <c r="H151" s="127">
        <v>2</v>
      </c>
      <c r="I151" s="127"/>
      <c r="J151" s="127">
        <f t="shared" si="1"/>
        <v>0</v>
      </c>
      <c r="K151" s="128"/>
      <c r="L151" s="25"/>
    </row>
    <row r="152" spans="1:12" s="1" customFormat="1" ht="24.2" customHeight="1">
      <c r="A152" s="185"/>
      <c r="B152" s="122"/>
      <c r="C152" s="129" t="s">
        <v>523</v>
      </c>
      <c r="D152" s="129" t="s">
        <v>118</v>
      </c>
      <c r="E152" s="130" t="s">
        <v>562</v>
      </c>
      <c r="F152" s="131" t="s">
        <v>563</v>
      </c>
      <c r="G152" s="132" t="s">
        <v>185</v>
      </c>
      <c r="H152" s="133">
        <v>2</v>
      </c>
      <c r="I152" s="133"/>
      <c r="J152" s="133">
        <f t="shared" si="1"/>
        <v>0</v>
      </c>
      <c r="K152" s="134"/>
      <c r="L152" s="135"/>
    </row>
    <row r="153" spans="1:12" s="1" customFormat="1" ht="16.5" customHeight="1">
      <c r="A153" s="185"/>
      <c r="B153" s="122"/>
      <c r="C153" s="123" t="s">
        <v>524</v>
      </c>
      <c r="D153" s="123" t="s">
        <v>112</v>
      </c>
      <c r="E153" s="124" t="s">
        <v>564</v>
      </c>
      <c r="F153" s="125" t="s">
        <v>565</v>
      </c>
      <c r="G153" s="126" t="s">
        <v>185</v>
      </c>
      <c r="H153" s="127">
        <v>2</v>
      </c>
      <c r="I153" s="127"/>
      <c r="J153" s="127">
        <f t="shared" si="1"/>
        <v>0</v>
      </c>
      <c r="K153" s="128"/>
      <c r="L153" s="25"/>
    </row>
    <row r="154" spans="1:12" s="1" customFormat="1" ht="16.5" customHeight="1">
      <c r="A154" s="185"/>
      <c r="B154" s="122"/>
      <c r="C154" s="129" t="s">
        <v>525</v>
      </c>
      <c r="D154" s="129" t="s">
        <v>118</v>
      </c>
      <c r="E154" s="130" t="s">
        <v>566</v>
      </c>
      <c r="F154" s="131" t="s">
        <v>567</v>
      </c>
      <c r="G154" s="132" t="s">
        <v>185</v>
      </c>
      <c r="H154" s="133">
        <v>2</v>
      </c>
      <c r="I154" s="133"/>
      <c r="J154" s="133">
        <f t="shared" si="1"/>
        <v>0</v>
      </c>
      <c r="K154" s="134"/>
      <c r="L154" s="135"/>
    </row>
    <row r="155" spans="1:12" s="1" customFormat="1" ht="24.2" customHeight="1">
      <c r="A155" s="185"/>
      <c r="B155" s="122"/>
      <c r="C155" s="123" t="s">
        <v>526</v>
      </c>
      <c r="D155" s="123" t="s">
        <v>112</v>
      </c>
      <c r="E155" s="124" t="s">
        <v>434</v>
      </c>
      <c r="F155" s="125" t="s">
        <v>435</v>
      </c>
      <c r="G155" s="126" t="s">
        <v>185</v>
      </c>
      <c r="H155" s="127">
        <v>8</v>
      </c>
      <c r="I155" s="127"/>
      <c r="J155" s="127">
        <f t="shared" si="1"/>
        <v>0</v>
      </c>
      <c r="K155" s="128"/>
      <c r="L155" s="25"/>
    </row>
    <row r="156" spans="1:12" s="1" customFormat="1" ht="16.5" customHeight="1">
      <c r="A156" s="185"/>
      <c r="B156" s="122"/>
      <c r="C156" s="129" t="s">
        <v>239</v>
      </c>
      <c r="D156" s="129" t="s">
        <v>118</v>
      </c>
      <c r="E156" s="130" t="s">
        <v>437</v>
      </c>
      <c r="F156" s="131" t="s">
        <v>438</v>
      </c>
      <c r="G156" s="132" t="s">
        <v>185</v>
      </c>
      <c r="H156" s="133">
        <v>6</v>
      </c>
      <c r="I156" s="133"/>
      <c r="J156" s="133">
        <f t="shared" si="1"/>
        <v>0</v>
      </c>
      <c r="K156" s="134"/>
      <c r="L156" s="135"/>
    </row>
    <row r="157" spans="1:12" s="1" customFormat="1" ht="24.2" customHeight="1">
      <c r="A157" s="185"/>
      <c r="B157" s="122"/>
      <c r="C157" s="129" t="s">
        <v>531</v>
      </c>
      <c r="D157" s="129" t="s">
        <v>118</v>
      </c>
      <c r="E157" s="130" t="s">
        <v>568</v>
      </c>
      <c r="F157" s="131" t="s">
        <v>569</v>
      </c>
      <c r="G157" s="132" t="s">
        <v>185</v>
      </c>
      <c r="H157" s="133">
        <v>2</v>
      </c>
      <c r="I157" s="133"/>
      <c r="J157" s="133">
        <f t="shared" si="1"/>
        <v>0</v>
      </c>
      <c r="K157" s="134"/>
      <c r="L157" s="135"/>
    </row>
    <row r="158" spans="1:12" s="1" customFormat="1" ht="21.75" customHeight="1">
      <c r="A158" s="185"/>
      <c r="B158" s="122"/>
      <c r="C158" s="123" t="s">
        <v>121</v>
      </c>
      <c r="D158" s="123" t="s">
        <v>112</v>
      </c>
      <c r="E158" s="124" t="s">
        <v>570</v>
      </c>
      <c r="F158" s="125" t="s">
        <v>571</v>
      </c>
      <c r="G158" s="126" t="s">
        <v>185</v>
      </c>
      <c r="H158" s="127">
        <v>6</v>
      </c>
      <c r="I158" s="127"/>
      <c r="J158" s="127">
        <f t="shared" si="1"/>
        <v>0</v>
      </c>
      <c r="K158" s="128"/>
      <c r="L158" s="25"/>
    </row>
    <row r="159" spans="1:12" s="1" customFormat="1" ht="16.5" customHeight="1">
      <c r="A159" s="185"/>
      <c r="B159" s="122"/>
      <c r="C159" s="129" t="s">
        <v>534</v>
      </c>
      <c r="D159" s="129" t="s">
        <v>118</v>
      </c>
      <c r="E159" s="130" t="s">
        <v>572</v>
      </c>
      <c r="F159" s="131" t="s">
        <v>573</v>
      </c>
      <c r="G159" s="132" t="s">
        <v>185</v>
      </c>
      <c r="H159" s="133">
        <v>4</v>
      </c>
      <c r="I159" s="133"/>
      <c r="J159" s="133">
        <f t="shared" si="1"/>
        <v>0</v>
      </c>
      <c r="K159" s="134"/>
      <c r="L159" s="135"/>
    </row>
    <row r="160" spans="1:12" s="1" customFormat="1" ht="24.2" customHeight="1">
      <c r="A160" s="185"/>
      <c r="B160" s="122"/>
      <c r="C160" s="129" t="s">
        <v>535</v>
      </c>
      <c r="D160" s="129" t="s">
        <v>118</v>
      </c>
      <c r="E160" s="130" t="s">
        <v>574</v>
      </c>
      <c r="F160" s="131" t="s">
        <v>575</v>
      </c>
      <c r="G160" s="132" t="s">
        <v>185</v>
      </c>
      <c r="H160" s="133">
        <v>2</v>
      </c>
      <c r="I160" s="133"/>
      <c r="J160" s="133">
        <f t="shared" si="1"/>
        <v>0</v>
      </c>
      <c r="K160" s="134"/>
      <c r="L160" s="135"/>
    </row>
    <row r="161" spans="1:12" s="1" customFormat="1" ht="21.75" customHeight="1">
      <c r="A161" s="185"/>
      <c r="B161" s="122"/>
      <c r="C161" s="123" t="s">
        <v>536</v>
      </c>
      <c r="D161" s="123" t="s">
        <v>112</v>
      </c>
      <c r="E161" s="124" t="s">
        <v>440</v>
      </c>
      <c r="F161" s="125" t="s">
        <v>441</v>
      </c>
      <c r="G161" s="126" t="s">
        <v>388</v>
      </c>
      <c r="H161" s="127">
        <v>10</v>
      </c>
      <c r="I161" s="127"/>
      <c r="J161" s="127">
        <f t="shared" si="1"/>
        <v>0</v>
      </c>
      <c r="K161" s="128"/>
      <c r="L161" s="25"/>
    </row>
    <row r="162" spans="1:12" s="1" customFormat="1" ht="16.5" customHeight="1">
      <c r="A162" s="185"/>
      <c r="B162" s="122"/>
      <c r="C162" s="129" t="s">
        <v>537</v>
      </c>
      <c r="D162" s="129" t="s">
        <v>118</v>
      </c>
      <c r="E162" s="130" t="s">
        <v>443</v>
      </c>
      <c r="F162" s="131" t="s">
        <v>444</v>
      </c>
      <c r="G162" s="132" t="s">
        <v>185</v>
      </c>
      <c r="H162" s="133">
        <v>10</v>
      </c>
      <c r="I162" s="133"/>
      <c r="J162" s="133">
        <f t="shared" si="1"/>
        <v>0</v>
      </c>
      <c r="K162" s="134"/>
      <c r="L162" s="135"/>
    </row>
    <row r="163" spans="1:12" s="1" customFormat="1" ht="16.5" customHeight="1">
      <c r="A163" s="185"/>
      <c r="B163" s="122"/>
      <c r="C163" s="123" t="s">
        <v>538</v>
      </c>
      <c r="D163" s="123" t="s">
        <v>112</v>
      </c>
      <c r="E163" s="124" t="s">
        <v>446</v>
      </c>
      <c r="F163" s="125" t="s">
        <v>447</v>
      </c>
      <c r="G163" s="126" t="s">
        <v>388</v>
      </c>
      <c r="H163" s="127">
        <v>16</v>
      </c>
      <c r="I163" s="127"/>
      <c r="J163" s="127">
        <f t="shared" si="1"/>
        <v>0</v>
      </c>
      <c r="K163" s="128"/>
      <c r="L163" s="25"/>
    </row>
    <row r="164" spans="1:12" s="1" customFormat="1" ht="24.2" customHeight="1">
      <c r="A164" s="185"/>
      <c r="B164" s="122"/>
      <c r="C164" s="129" t="s">
        <v>539</v>
      </c>
      <c r="D164" s="129" t="s">
        <v>118</v>
      </c>
      <c r="E164" s="130" t="s">
        <v>449</v>
      </c>
      <c r="F164" s="131" t="s">
        <v>450</v>
      </c>
      <c r="G164" s="132" t="s">
        <v>185</v>
      </c>
      <c r="H164" s="133">
        <v>16</v>
      </c>
      <c r="I164" s="133"/>
      <c r="J164" s="133">
        <f t="shared" si="1"/>
        <v>0</v>
      </c>
      <c r="K164" s="134"/>
      <c r="L164" s="135"/>
    </row>
    <row r="165" spans="1:12" s="1" customFormat="1" ht="33" customHeight="1">
      <c r="A165" s="185"/>
      <c r="B165" s="122"/>
      <c r="C165" s="123" t="s">
        <v>280</v>
      </c>
      <c r="D165" s="123" t="s">
        <v>112</v>
      </c>
      <c r="E165" s="124" t="s">
        <v>452</v>
      </c>
      <c r="F165" s="125" t="s">
        <v>453</v>
      </c>
      <c r="G165" s="126" t="s">
        <v>185</v>
      </c>
      <c r="H165" s="127">
        <v>8</v>
      </c>
      <c r="I165" s="127"/>
      <c r="J165" s="127">
        <f t="shared" si="1"/>
        <v>0</v>
      </c>
      <c r="K165" s="128"/>
      <c r="L165" s="25"/>
    </row>
    <row r="166" spans="1:12" s="1" customFormat="1" ht="16.5" customHeight="1">
      <c r="A166" s="185"/>
      <c r="B166" s="122"/>
      <c r="C166" s="129" t="s">
        <v>283</v>
      </c>
      <c r="D166" s="129" t="s">
        <v>118</v>
      </c>
      <c r="E166" s="130" t="s">
        <v>455</v>
      </c>
      <c r="F166" s="131" t="s">
        <v>456</v>
      </c>
      <c r="G166" s="132" t="s">
        <v>185</v>
      </c>
      <c r="H166" s="133">
        <v>6</v>
      </c>
      <c r="I166" s="133"/>
      <c r="J166" s="133">
        <f t="shared" si="1"/>
        <v>0</v>
      </c>
      <c r="K166" s="134"/>
      <c r="L166" s="135"/>
    </row>
    <row r="167" spans="1:12" s="1" customFormat="1" ht="24.2" customHeight="1">
      <c r="A167" s="185"/>
      <c r="B167" s="122"/>
      <c r="C167" s="129" t="s">
        <v>286</v>
      </c>
      <c r="D167" s="129" t="s">
        <v>118</v>
      </c>
      <c r="E167" s="130" t="s">
        <v>576</v>
      </c>
      <c r="F167" s="131" t="s">
        <v>577</v>
      </c>
      <c r="G167" s="132" t="s">
        <v>185</v>
      </c>
      <c r="H167" s="133">
        <v>2</v>
      </c>
      <c r="I167" s="133"/>
      <c r="J167" s="133">
        <f t="shared" si="1"/>
        <v>0</v>
      </c>
      <c r="K167" s="134"/>
      <c r="L167" s="135"/>
    </row>
    <row r="168" spans="1:12" s="1" customFormat="1" ht="24.2" customHeight="1">
      <c r="A168" s="185"/>
      <c r="B168" s="122"/>
      <c r="C168" s="123" t="s">
        <v>289</v>
      </c>
      <c r="D168" s="123" t="s">
        <v>112</v>
      </c>
      <c r="E168" s="124" t="s">
        <v>458</v>
      </c>
      <c r="F168" s="125" t="s">
        <v>459</v>
      </c>
      <c r="G168" s="126" t="s">
        <v>185</v>
      </c>
      <c r="H168" s="127">
        <v>8</v>
      </c>
      <c r="I168" s="127"/>
      <c r="J168" s="127">
        <f t="shared" si="1"/>
        <v>0</v>
      </c>
      <c r="K168" s="128"/>
      <c r="L168" s="25"/>
    </row>
    <row r="169" spans="1:12" s="1" customFormat="1" ht="16.5" customHeight="1">
      <c r="A169" s="185"/>
      <c r="B169" s="122"/>
      <c r="C169" s="129" t="s">
        <v>298</v>
      </c>
      <c r="D169" s="129" t="s">
        <v>118</v>
      </c>
      <c r="E169" s="130" t="s">
        <v>461</v>
      </c>
      <c r="F169" s="131" t="s">
        <v>462</v>
      </c>
      <c r="G169" s="132" t="s">
        <v>185</v>
      </c>
      <c r="H169" s="133">
        <v>8</v>
      </c>
      <c r="I169" s="133"/>
      <c r="J169" s="133">
        <f t="shared" si="1"/>
        <v>0</v>
      </c>
      <c r="K169" s="134"/>
      <c r="L169" s="135"/>
    </row>
    <row r="170" spans="1:12" s="1" customFormat="1" ht="24.2" customHeight="1">
      <c r="A170" s="185"/>
      <c r="B170" s="122"/>
      <c r="C170" s="123" t="s">
        <v>301</v>
      </c>
      <c r="D170" s="123" t="s">
        <v>112</v>
      </c>
      <c r="E170" s="124" t="s">
        <v>578</v>
      </c>
      <c r="F170" s="125" t="s">
        <v>579</v>
      </c>
      <c r="G170" s="126" t="s">
        <v>189</v>
      </c>
      <c r="H170" s="127">
        <v>89.82</v>
      </c>
      <c r="I170" s="127"/>
      <c r="J170" s="127">
        <f t="shared" si="1"/>
        <v>0</v>
      </c>
      <c r="K170" s="128"/>
      <c r="L170" s="25"/>
    </row>
    <row r="171" spans="1:12" s="1" customFormat="1" ht="6.95" customHeight="1">
      <c r="A171" s="185"/>
      <c r="B171" s="40"/>
      <c r="C171" s="41"/>
      <c r="D171" s="41"/>
      <c r="E171" s="41"/>
      <c r="F171" s="41"/>
      <c r="G171" s="41"/>
      <c r="H171" s="41"/>
      <c r="I171" s="41"/>
      <c r="J171" s="41"/>
      <c r="K171" s="41"/>
      <c r="L171" s="25"/>
    </row>
  </sheetData>
  <autoFilter ref="C120:K170" xr:uid="{00000000-0009-0000-0000-000003000000}"/>
  <mergeCells count="8">
    <mergeCell ref="E87:H87"/>
    <mergeCell ref="E111:H111"/>
    <mergeCell ref="E113:H11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Rekapitulácia stavby</vt:lpstr>
      <vt:lpstr>SO 01 ZTI - A - Zdravotec...</vt:lpstr>
      <vt:lpstr>SO 01 ZTI - B - Zdravotec...</vt:lpstr>
      <vt:lpstr>SO 01 ZTI - C - Zdravotec...</vt:lpstr>
      <vt:lpstr>'Rekapitulácia stavby'!Názvy_tisku</vt:lpstr>
      <vt:lpstr>'SO 01 ZTI - A - Zdravotec...'!Názvy_tisku</vt:lpstr>
      <vt:lpstr>'SO 01 ZTI - B - Zdravotec...'!Názvy_tisku</vt:lpstr>
      <vt:lpstr>'SO 01 ZTI - C - Zdravotec...'!Názvy_tisku</vt:lpstr>
      <vt:lpstr>'Rekapitulácia stavby'!Oblast_tisku</vt:lpstr>
      <vt:lpstr>'SO 01 ZTI - A - Zdravotec...'!Oblast_tisku</vt:lpstr>
      <vt:lpstr>'SO 01 ZTI - B - Zdravotec...'!Oblast_tisku</vt:lpstr>
      <vt:lpstr>'SO 01 ZTI - C - Zdravotec...'!Oblast_tisku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MIRKA\Jaroslav</dc:creator>
  <cp:lastModifiedBy>buro@the-buro.cz</cp:lastModifiedBy>
  <dcterms:created xsi:type="dcterms:W3CDTF">2023-06-06T12:09:23Z</dcterms:created>
  <dcterms:modified xsi:type="dcterms:W3CDTF">2025-03-12T10:21:17Z</dcterms:modified>
</cp:coreProperties>
</file>